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8835" windowHeight="7380" firstSheet="3" activeTab="7"/>
  </bookViews>
  <sheets>
    <sheet name="22.11.2021" sheetId="1" r:id="rId1"/>
    <sheet name="29.11.2021 " sheetId="3" r:id="rId2"/>
    <sheet name="06.12.2021" sheetId="4" r:id="rId3"/>
    <sheet name="13.12.2021" sheetId="5" r:id="rId4"/>
    <sheet name="20.12.2021" sheetId="6" r:id="rId5"/>
    <sheet name="28.01.2022" sheetId="8" r:id="rId6"/>
    <sheet name="17.03.2022" sheetId="9" r:id="rId7"/>
    <sheet name="04.04.2022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0" l="1"/>
  <c r="E6" i="10"/>
  <c r="G87" i="9" l="1"/>
  <c r="F81" i="9" l="1"/>
  <c r="I87" i="9" l="1"/>
  <c r="H87" i="9"/>
  <c r="F85" i="9"/>
  <c r="F84" i="9"/>
  <c r="F83" i="9"/>
  <c r="F82" i="9"/>
  <c r="I81" i="9"/>
  <c r="H81" i="9"/>
  <c r="G81" i="9"/>
  <c r="N81" i="9" s="1"/>
  <c r="I78" i="9"/>
  <c r="H78" i="9"/>
  <c r="G78" i="9"/>
  <c r="N78" i="9" s="1"/>
  <c r="I76" i="9"/>
  <c r="H76" i="9"/>
  <c r="G76" i="9"/>
  <c r="N76" i="9" s="1"/>
  <c r="I74" i="9"/>
  <c r="H74" i="9"/>
  <c r="G74" i="9"/>
  <c r="N74" i="9" s="1"/>
  <c r="I72" i="9"/>
  <c r="H72" i="9"/>
  <c r="G72" i="9"/>
  <c r="F71" i="9"/>
  <c r="F70" i="9"/>
  <c r="F69" i="9"/>
  <c r="F68" i="9"/>
  <c r="F67" i="9"/>
  <c r="F66" i="9"/>
  <c r="F65" i="9"/>
  <c r="F64" i="9"/>
  <c r="F62" i="9"/>
  <c r="F61" i="9"/>
  <c r="F60" i="9"/>
  <c r="F59" i="9"/>
  <c r="I58" i="9"/>
  <c r="H58" i="9"/>
  <c r="G58" i="9"/>
  <c r="N58" i="9" s="1"/>
  <c r="I56" i="9"/>
  <c r="H56" i="9"/>
  <c r="G56" i="9"/>
  <c r="N56" i="9" s="1"/>
  <c r="I54" i="9"/>
  <c r="H54" i="9"/>
  <c r="G54" i="9"/>
  <c r="F54" i="9"/>
  <c r="I51" i="9"/>
  <c r="H51" i="9"/>
  <c r="G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I32" i="9"/>
  <c r="H32" i="9"/>
  <c r="F31" i="9"/>
  <c r="F30" i="9"/>
  <c r="F29" i="9"/>
  <c r="F28" i="9"/>
  <c r="F27" i="9"/>
  <c r="F26" i="9"/>
  <c r="F25" i="9"/>
  <c r="G24" i="9"/>
  <c r="F24" i="9" s="1"/>
  <c r="F23" i="9"/>
  <c r="F22" i="9"/>
  <c r="F21" i="9"/>
  <c r="F20" i="9"/>
  <c r="F19" i="9"/>
  <c r="G18" i="9"/>
  <c r="F17" i="9"/>
  <c r="G15" i="9"/>
  <c r="I12" i="9"/>
  <c r="I17" i="9" s="1"/>
  <c r="H12" i="9"/>
  <c r="H17" i="9" s="1"/>
  <c r="G12" i="9"/>
  <c r="I11" i="9"/>
  <c r="H11" i="9"/>
  <c r="G11" i="9"/>
  <c r="F11" i="9"/>
  <c r="I7" i="9"/>
  <c r="H7" i="9"/>
  <c r="F7" i="9"/>
  <c r="G6" i="9"/>
  <c r="G7" i="9" s="1"/>
  <c r="E6" i="9"/>
  <c r="I5" i="9"/>
  <c r="H5" i="9"/>
  <c r="G5" i="9"/>
  <c r="F5" i="9"/>
  <c r="F51" i="9" l="1"/>
  <c r="N51" i="9" s="1"/>
  <c r="N54" i="9"/>
  <c r="F87" i="9"/>
  <c r="N87" i="9" s="1"/>
  <c r="G17" i="9"/>
  <c r="N17" i="9" s="1"/>
  <c r="G32" i="9"/>
  <c r="N32" i="9" s="1"/>
  <c r="F72" i="9"/>
  <c r="N72" i="9" s="1"/>
  <c r="F18" i="9"/>
  <c r="F32" i="9" s="1"/>
  <c r="G24" i="8"/>
  <c r="G18" i="8"/>
  <c r="H12" i="8"/>
  <c r="I7" i="8"/>
  <c r="H7" i="8"/>
  <c r="O3" i="9" l="1"/>
  <c r="F83" i="8"/>
  <c r="F84" i="8"/>
  <c r="F85" i="8"/>
  <c r="F86" i="8"/>
  <c r="F82" i="8"/>
  <c r="F60" i="8"/>
  <c r="F61" i="8"/>
  <c r="F62" i="8"/>
  <c r="F63" i="8"/>
  <c r="F64" i="8"/>
  <c r="F65" i="8"/>
  <c r="F66" i="8"/>
  <c r="F67" i="8"/>
  <c r="F68" i="8"/>
  <c r="F69" i="8"/>
  <c r="F70" i="8"/>
  <c r="F71" i="8"/>
  <c r="F59" i="8"/>
  <c r="G54" i="8"/>
  <c r="F54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33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18" i="8"/>
  <c r="F17" i="8"/>
  <c r="F51" i="8" l="1"/>
  <c r="F88" i="8"/>
  <c r="F87" i="8"/>
  <c r="F72" i="8"/>
  <c r="F32" i="8"/>
  <c r="F5" i="8"/>
  <c r="I87" i="8"/>
  <c r="H87" i="8"/>
  <c r="G87" i="8"/>
  <c r="I81" i="8"/>
  <c r="H81" i="8"/>
  <c r="G81" i="8"/>
  <c r="I78" i="8"/>
  <c r="H78" i="8"/>
  <c r="G78" i="8"/>
  <c r="I76" i="8"/>
  <c r="H76" i="8"/>
  <c r="G76" i="8"/>
  <c r="I74" i="8"/>
  <c r="H74" i="8"/>
  <c r="G74" i="8"/>
  <c r="I72" i="8"/>
  <c r="H72" i="8"/>
  <c r="G72" i="8"/>
  <c r="I58" i="8"/>
  <c r="H58" i="8"/>
  <c r="G58" i="8"/>
  <c r="I56" i="8"/>
  <c r="H56" i="8"/>
  <c r="G56" i="8"/>
  <c r="I54" i="8"/>
  <c r="H54" i="8"/>
  <c r="I51" i="8"/>
  <c r="H51" i="8"/>
  <c r="G51" i="8"/>
  <c r="I32" i="8"/>
  <c r="H32" i="8"/>
  <c r="G32" i="8"/>
  <c r="G15" i="8"/>
  <c r="I12" i="8"/>
  <c r="I17" i="8" s="1"/>
  <c r="H17" i="8"/>
  <c r="G12" i="8"/>
  <c r="I11" i="8"/>
  <c r="H11" i="8"/>
  <c r="G11" i="8"/>
  <c r="F11" i="8"/>
  <c r="F7" i="8"/>
  <c r="G6" i="8"/>
  <c r="G7" i="8" s="1"/>
  <c r="E6" i="8"/>
  <c r="I5" i="8"/>
  <c r="H5" i="8"/>
  <c r="G5" i="8"/>
  <c r="G17" i="8" l="1"/>
  <c r="F5" i="6"/>
  <c r="G5" i="6"/>
  <c r="G11" i="6"/>
  <c r="H11" i="6"/>
  <c r="I11" i="6"/>
  <c r="F11" i="6"/>
  <c r="I87" i="6" l="1"/>
  <c r="H87" i="6"/>
  <c r="G87" i="6"/>
  <c r="I81" i="6"/>
  <c r="H81" i="6"/>
  <c r="G81" i="6"/>
  <c r="I78" i="6"/>
  <c r="H78" i="6"/>
  <c r="G78" i="6"/>
  <c r="I76" i="6"/>
  <c r="H76" i="6"/>
  <c r="G76" i="6"/>
  <c r="I74" i="6"/>
  <c r="H74" i="6"/>
  <c r="G74" i="6"/>
  <c r="I72" i="6"/>
  <c r="H72" i="6"/>
  <c r="G72" i="6"/>
  <c r="I58" i="6"/>
  <c r="H58" i="6"/>
  <c r="G58" i="6"/>
  <c r="I56" i="6"/>
  <c r="H56" i="6"/>
  <c r="G56" i="6"/>
  <c r="I54" i="6"/>
  <c r="H54" i="6"/>
  <c r="G54" i="6"/>
  <c r="I51" i="6"/>
  <c r="H51" i="6"/>
  <c r="G51" i="6"/>
  <c r="I32" i="6"/>
  <c r="H32" i="6"/>
  <c r="G18" i="6"/>
  <c r="G32" i="6" s="1"/>
  <c r="G15" i="6"/>
  <c r="I12" i="6"/>
  <c r="I17" i="6" s="1"/>
  <c r="H12" i="6"/>
  <c r="H17" i="6" s="1"/>
  <c r="G12" i="6"/>
  <c r="I7" i="6"/>
  <c r="H7" i="6"/>
  <c r="G7" i="6"/>
  <c r="F7" i="6"/>
  <c r="G6" i="6"/>
  <c r="E6" i="6"/>
  <c r="I5" i="6"/>
  <c r="H5" i="6"/>
  <c r="G17" i="6" l="1"/>
  <c r="I9" i="5"/>
  <c r="H7" i="5"/>
  <c r="I7" i="5"/>
  <c r="F7" i="5"/>
  <c r="I85" i="5" l="1"/>
  <c r="H85" i="5"/>
  <c r="G85" i="5"/>
  <c r="I79" i="5"/>
  <c r="H79" i="5"/>
  <c r="G79" i="5"/>
  <c r="I76" i="5"/>
  <c r="H76" i="5"/>
  <c r="G76" i="5"/>
  <c r="I74" i="5"/>
  <c r="H74" i="5"/>
  <c r="G74" i="5"/>
  <c r="I72" i="5"/>
  <c r="H72" i="5"/>
  <c r="G72" i="5"/>
  <c r="I70" i="5"/>
  <c r="H70" i="5"/>
  <c r="G70" i="5"/>
  <c r="I56" i="5"/>
  <c r="H56" i="5"/>
  <c r="G56" i="5"/>
  <c r="I54" i="5"/>
  <c r="H54" i="5"/>
  <c r="G54" i="5"/>
  <c r="I52" i="5"/>
  <c r="H52" i="5"/>
  <c r="G52" i="5"/>
  <c r="I49" i="5"/>
  <c r="H49" i="5"/>
  <c r="G49" i="5"/>
  <c r="I30" i="5"/>
  <c r="H30" i="5"/>
  <c r="G16" i="5"/>
  <c r="G30" i="5" s="1"/>
  <c r="G13" i="5"/>
  <c r="I10" i="5"/>
  <c r="I15" i="5" s="1"/>
  <c r="H10" i="5"/>
  <c r="H15" i="5" s="1"/>
  <c r="G10" i="5"/>
  <c r="G6" i="5"/>
  <c r="G7" i="5" s="1"/>
  <c r="E6" i="5"/>
  <c r="I5" i="5"/>
  <c r="H4" i="5"/>
  <c r="H5" i="5" s="1"/>
  <c r="G4" i="5"/>
  <c r="G5" i="5" s="1"/>
  <c r="G15" i="5" l="1"/>
  <c r="F4" i="4"/>
  <c r="H85" i="4" l="1"/>
  <c r="G85" i="4"/>
  <c r="F85" i="4"/>
  <c r="H79" i="4"/>
  <c r="G79" i="4"/>
  <c r="F79" i="4"/>
  <c r="H76" i="4"/>
  <c r="G76" i="4"/>
  <c r="F76" i="4"/>
  <c r="H74" i="4"/>
  <c r="G74" i="4"/>
  <c r="F74" i="4"/>
  <c r="H72" i="4"/>
  <c r="G72" i="4"/>
  <c r="F72" i="4"/>
  <c r="H70" i="4"/>
  <c r="G70" i="4"/>
  <c r="F70" i="4"/>
  <c r="H56" i="4"/>
  <c r="G56" i="4"/>
  <c r="F56" i="4"/>
  <c r="H54" i="4"/>
  <c r="G54" i="4"/>
  <c r="F54" i="4"/>
  <c r="H52" i="4"/>
  <c r="G52" i="4"/>
  <c r="F52" i="4"/>
  <c r="H49" i="4"/>
  <c r="G49" i="4"/>
  <c r="F49" i="4"/>
  <c r="H30" i="4"/>
  <c r="G30" i="4"/>
  <c r="F16" i="4"/>
  <c r="F30" i="4" s="1"/>
  <c r="F13" i="4"/>
  <c r="H10" i="4"/>
  <c r="H15" i="4" s="1"/>
  <c r="G10" i="4"/>
  <c r="G15" i="4" s="1"/>
  <c r="F10" i="4"/>
  <c r="F9" i="4"/>
  <c r="F6" i="4"/>
  <c r="E6" i="4"/>
  <c r="F5" i="4"/>
  <c r="H4" i="4"/>
  <c r="H5" i="4" s="1"/>
  <c r="G4" i="4"/>
  <c r="G5" i="4" s="1"/>
  <c r="F15" i="4" l="1"/>
  <c r="H4" i="3"/>
  <c r="F4" i="3"/>
  <c r="F5" i="3" s="1"/>
  <c r="H85" i="3"/>
  <c r="G85" i="3"/>
  <c r="F85" i="3"/>
  <c r="H79" i="3"/>
  <c r="G79" i="3"/>
  <c r="F79" i="3"/>
  <c r="H76" i="3"/>
  <c r="G76" i="3"/>
  <c r="F76" i="3"/>
  <c r="H74" i="3"/>
  <c r="G74" i="3"/>
  <c r="F74" i="3"/>
  <c r="H72" i="3"/>
  <c r="G72" i="3"/>
  <c r="F72" i="3"/>
  <c r="H70" i="3"/>
  <c r="G70" i="3"/>
  <c r="F70" i="3"/>
  <c r="H56" i="3"/>
  <c r="G56" i="3"/>
  <c r="F56" i="3"/>
  <c r="H54" i="3"/>
  <c r="G54" i="3"/>
  <c r="F54" i="3"/>
  <c r="H52" i="3"/>
  <c r="G52" i="3"/>
  <c r="F52" i="3"/>
  <c r="H49" i="3"/>
  <c r="G49" i="3"/>
  <c r="F49" i="3"/>
  <c r="H30" i="3"/>
  <c r="G30" i="3"/>
  <c r="F16" i="3"/>
  <c r="F30" i="3" s="1"/>
  <c r="F13" i="3"/>
  <c r="H10" i="3"/>
  <c r="H15" i="3" s="1"/>
  <c r="G10" i="3"/>
  <c r="G15" i="3" s="1"/>
  <c r="F10" i="3"/>
  <c r="F9" i="3"/>
  <c r="F6" i="3"/>
  <c r="E6" i="3"/>
  <c r="H5" i="3"/>
  <c r="G4" i="3"/>
  <c r="G5" i="3" s="1"/>
  <c r="F15" i="3" l="1"/>
  <c r="E6" i="1"/>
  <c r="F16" i="1" l="1"/>
  <c r="F13" i="1" l="1"/>
  <c r="H10" i="1"/>
  <c r="G10" i="1"/>
  <c r="F10" i="1"/>
  <c r="F6" i="1"/>
  <c r="H8" i="1"/>
  <c r="F8" i="1"/>
  <c r="F9" i="1" s="1"/>
  <c r="H4" i="1"/>
  <c r="H5" i="1" s="1"/>
  <c r="G4" i="1"/>
  <c r="G5" i="1"/>
  <c r="F4" i="1"/>
  <c r="F5" i="1" l="1"/>
  <c r="H70" i="1" l="1"/>
  <c r="G70" i="1"/>
  <c r="F70" i="1"/>
  <c r="H85" i="1"/>
  <c r="G85" i="1"/>
  <c r="F85" i="1"/>
  <c r="H79" i="1"/>
  <c r="G79" i="1"/>
  <c r="F79" i="1"/>
  <c r="H76" i="1"/>
  <c r="G76" i="1"/>
  <c r="F76" i="1"/>
  <c r="H74" i="1"/>
  <c r="G74" i="1"/>
  <c r="F74" i="1"/>
  <c r="H72" i="1"/>
  <c r="G72" i="1"/>
  <c r="F72" i="1"/>
  <c r="H56" i="1"/>
  <c r="G56" i="1"/>
  <c r="F56" i="1"/>
  <c r="H52" i="1"/>
  <c r="G52" i="1"/>
  <c r="F52" i="1"/>
  <c r="H49" i="1"/>
  <c r="G49" i="1"/>
  <c r="F49" i="1"/>
  <c r="H30" i="1"/>
  <c r="G30" i="1"/>
  <c r="F30" i="1"/>
  <c r="H15" i="1"/>
  <c r="G15" i="1"/>
  <c r="F15" i="1"/>
  <c r="H54" i="1" l="1"/>
  <c r="G54" i="1"/>
  <c r="F54" i="1"/>
</calcChain>
</file>

<file path=xl/sharedStrings.xml><?xml version="1.0" encoding="utf-8"?>
<sst xmlns="http://schemas.openxmlformats.org/spreadsheetml/2006/main" count="1369" uniqueCount="118">
  <si>
    <t>№ п/п</t>
  </si>
  <si>
    <t>Адрес</t>
  </si>
  <si>
    <t>кол-во домов</t>
  </si>
  <si>
    <t>кол-во обращений</t>
  </si>
  <si>
    <t xml:space="preserve">кол-во заключенных ДоП </t>
  </si>
  <si>
    <t xml:space="preserve">кол-во подготовленных ДоП </t>
  </si>
  <si>
    <t>с. Утешево, ул. Мартовская</t>
  </si>
  <si>
    <t>с. Утешево, ул. Ивана Быкова</t>
  </si>
  <si>
    <t>с. Утешево, ул. Толбинская</t>
  </si>
  <si>
    <t>с. Утешево, ул. Березовская</t>
  </si>
  <si>
    <t>с. Утешево, ул. Центральная</t>
  </si>
  <si>
    <t>ул. Буровиков, Зимняя, Апрельская, Ишимская</t>
  </si>
  <si>
    <t>Округ</t>
  </si>
  <si>
    <t>КАО</t>
  </si>
  <si>
    <t>ЦАО</t>
  </si>
  <si>
    <t>Березняковский: Аромашевская</t>
  </si>
  <si>
    <t>Березняковский: Викуловская</t>
  </si>
  <si>
    <t>Березняковский: Заводоуковская</t>
  </si>
  <si>
    <t>Березняковский: Нижнетавдинская</t>
  </si>
  <si>
    <t>Березняковский: Омутинская</t>
  </si>
  <si>
    <t>Березняковский: Сладковская</t>
  </si>
  <si>
    <t>Березняковский: Щеткова проезд</t>
  </si>
  <si>
    <t>ул. Агеева</t>
  </si>
  <si>
    <t>ул. Колхозная</t>
  </si>
  <si>
    <t>ул. Лопарева</t>
  </si>
  <si>
    <t>yn. Пышминская</t>
  </si>
  <si>
    <t>ул. Рабочая</t>
  </si>
  <si>
    <t>ул. Революции</t>
  </si>
  <si>
    <t>ул. Совхозная</t>
  </si>
  <si>
    <t>ул. Техническая</t>
  </si>
  <si>
    <t>ул. Трактовая</t>
  </si>
  <si>
    <t>ул. Шевченко</t>
  </si>
  <si>
    <t>ул. Правды</t>
  </si>
  <si>
    <t>ул. Физкультурная</t>
  </si>
  <si>
    <t>Казарово Михаила Колесова (настройка для многодетных семей)</t>
  </si>
  <si>
    <t>Казарово: Грибная</t>
  </si>
  <si>
    <t>Казарово: ул. Ореховая</t>
  </si>
  <si>
    <t>Казарово: Яблоневая</t>
  </si>
  <si>
    <t>ул.Ломоносова  30-51-ул. Чкалова, 3-19</t>
  </si>
  <si>
    <t>Казарово: Александра Созонова</t>
  </si>
  <si>
    <t>Казарово: Армейский проезд</t>
  </si>
  <si>
    <t>Казарово: Артиллеристов  проезд</t>
  </si>
  <si>
    <t>Казарово: Булата Сулейманова</t>
  </si>
  <si>
    <t>Казарово: Василия Болотова</t>
  </si>
  <si>
    <t>Казарово: Василия Левушкина</t>
  </si>
  <si>
    <t>Казарово: Жасминовый проезд</t>
  </si>
  <si>
    <t>Казарово: Земляничная</t>
  </si>
  <si>
    <t>Казарово: Земная</t>
  </si>
  <si>
    <t>Казарово: Клеверная</t>
  </si>
  <si>
    <t>Казарово: Плодовый проезд</t>
  </si>
  <si>
    <t>Казарово: Романа Новопашина</t>
  </si>
  <si>
    <t>Казарово: Якова Точединова</t>
  </si>
  <si>
    <t>ул.Заозерная-147-153-ул.Речная- уп.Б.Заречная, 131-162</t>
  </si>
  <si>
    <t>Ижевская</t>
  </si>
  <si>
    <t>Казарово: Мангазейский пер.</t>
  </si>
  <si>
    <t>Казарово: Михайли Баранова</t>
  </si>
  <si>
    <t>Казарово: Молодежная 1-я</t>
  </si>
  <si>
    <t>Казарово: Новая 1-ая</t>
  </si>
  <si>
    <t>Казарово: Новая 2-ая</t>
  </si>
  <si>
    <t>Казарово: Новая 3-ая</t>
  </si>
  <si>
    <t>Казарово: Новый 2-й переулок</t>
  </si>
  <si>
    <t>Казарово: Новый 3-й переулок</t>
  </si>
  <si>
    <t>Казарово: Петра Бабичева</t>
  </si>
  <si>
    <t>Казарово: ул. Тюльпановая</t>
  </si>
  <si>
    <t>Казарово: Федора Дозорцева</t>
  </si>
  <si>
    <t>Казарово: Хабибуллы Якина</t>
  </si>
  <si>
    <t>пер. 5-й Степной, 2-19</t>
  </si>
  <si>
    <t>Ямальская, 18(5)-Московска, 20, Ленская</t>
  </si>
  <si>
    <t>р-н д. Плеханово  (пр.Виталия Тарасова, ул. Юрия Южакова,  ул. Валерия Григорьева)</t>
  </si>
  <si>
    <t>Казарово: Пограничников проезд</t>
  </si>
  <si>
    <t>Казарово: Малая Заречная</t>
  </si>
  <si>
    <t>ИТОГО:</t>
  </si>
  <si>
    <t>1.</t>
  </si>
  <si>
    <t>2.</t>
  </si>
  <si>
    <t>с. Кулаково</t>
  </si>
  <si>
    <t>ул. Н. Чаплина</t>
  </si>
  <si>
    <t>ул. Папанинцев</t>
  </si>
  <si>
    <t>ТР</t>
  </si>
  <si>
    <t>с. Каскара, п. Новотуринский</t>
  </si>
  <si>
    <t>п.Ембаево, Тураева, Яр</t>
  </si>
  <si>
    <t>*</t>
  </si>
  <si>
    <t>Каскара</t>
  </si>
  <si>
    <t>ПЗПср=20 т.р.</t>
  </si>
  <si>
    <t>Sср=100м2 (от 28м2-228м2)</t>
  </si>
  <si>
    <t>нагрузка ср=0,042 м3/час</t>
  </si>
  <si>
    <t>Юля</t>
  </si>
  <si>
    <t>Настя</t>
  </si>
  <si>
    <t>надя</t>
  </si>
  <si>
    <t>Таня Н</t>
  </si>
  <si>
    <t xml:space="preserve">Наташа </t>
  </si>
  <si>
    <t>Таня И</t>
  </si>
  <si>
    <t>город посчитан по состонию  на 29.11.021</t>
  </si>
  <si>
    <t>район посчитан по состонию  на 06.12.2021</t>
  </si>
  <si>
    <t>кол-во обращений по состоянию на 6.12.2021</t>
  </si>
  <si>
    <t>кол-во обращений по состоянию на 13.12.2021</t>
  </si>
  <si>
    <t>район посчитан по состонию  на 13.12.2021</t>
  </si>
  <si>
    <t>п.Тураева</t>
  </si>
  <si>
    <t>п. Яр</t>
  </si>
  <si>
    <t>п.Ембаево</t>
  </si>
  <si>
    <t>Надя</t>
  </si>
  <si>
    <t>Наташа</t>
  </si>
  <si>
    <r>
      <t>район посчитан по состонию  на</t>
    </r>
    <r>
      <rPr>
        <sz val="11"/>
        <color rgb="FFFF0000"/>
        <rFont val="Calibri"/>
        <family val="2"/>
        <charset val="204"/>
        <scheme val="minor"/>
      </rPr>
      <t xml:space="preserve"> 13.12.2021</t>
    </r>
  </si>
  <si>
    <t>город посчитан по состонию  на 28.01.2022</t>
  </si>
  <si>
    <t>Казарово Михаила Колесова (застройка для многодетных семей)</t>
  </si>
  <si>
    <t>город посчитан по состонию  на 17.03.2022</t>
  </si>
  <si>
    <t>Ксюша</t>
  </si>
  <si>
    <t>кол-во обращений на 17.03.2022</t>
  </si>
  <si>
    <t>кол-во обращений (предыдущие показатели)</t>
  </si>
  <si>
    <t>Город Тюмень</t>
  </si>
  <si>
    <t>прирост</t>
  </si>
  <si>
    <t>ул. Южная</t>
  </si>
  <si>
    <t>Казарово: Клубничная</t>
  </si>
  <si>
    <t>Казарово: Смородиновый проезд</t>
  </si>
  <si>
    <t>ул. Кондинская, Балакирева, пер.Кондинский</t>
  </si>
  <si>
    <t>пер. Павлова, ул. Жданова, 103-118, пер.Безноскова, пер. Ракетный</t>
  </si>
  <si>
    <t>Избышева, 40 (15-33)</t>
  </si>
  <si>
    <t>пер. Доронина</t>
  </si>
  <si>
    <t>ул. 5-я Северная, ул. 6-я Северная, 4-й Северный пер., Михаила Калашникова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</si>
</sst>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1F1F1F"/>
      </right>
      <top style="medium">
        <color indexed="64"/>
      </top>
      <bottom style="thin">
        <color rgb="FF1F1F1F"/>
      </bottom>
      <diagonal/>
    </border>
    <border>
      <left/>
      <right style="thin">
        <color rgb="FF1C1F1F"/>
      </right>
      <top/>
      <bottom style="thin">
        <color rgb="FF1C1F1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1C1F1F"/>
      </right>
      <top style="thin">
        <color rgb="FF1C1F1F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1F1F1F"/>
      </right>
      <top style="medium">
        <color indexed="64"/>
      </top>
      <bottom/>
      <diagonal/>
    </border>
    <border>
      <left/>
      <right style="thin">
        <color rgb="FF1F1F1F"/>
      </right>
      <top style="thin">
        <color rgb="FF1F1F1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1C1F1F"/>
      </right>
      <top style="medium">
        <color indexed="64"/>
      </top>
      <bottom style="thin">
        <color rgb="FF1C1F1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0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32" xfId="2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4" xfId="2" applyFont="1" applyFill="1" applyBorder="1" applyAlignment="1">
      <alignment horizontal="center" vertical="center" wrapText="1"/>
    </xf>
    <xf numFmtId="0" fontId="19" fillId="0" borderId="25" xfId="2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center" vertical="center" wrapText="1"/>
    </xf>
    <xf numFmtId="0" fontId="19" fillId="0" borderId="30" xfId="2" applyFont="1" applyFill="1" applyBorder="1" applyAlignment="1">
      <alignment horizontal="center" vertical="center" wrapText="1"/>
    </xf>
    <xf numFmtId="0" fontId="19" fillId="0" borderId="20" xfId="2" applyFont="1" applyFill="1" applyBorder="1" applyAlignment="1">
      <alignment horizontal="center" vertical="center" wrapText="1"/>
    </xf>
    <xf numFmtId="0" fontId="19" fillId="0" borderId="28" xfId="2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3" xfId="2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3" borderId="28" xfId="1" applyFont="1" applyFill="1" applyBorder="1" applyAlignment="1">
      <alignment horizontal="center" vertical="center" wrapText="1"/>
    </xf>
    <xf numFmtId="0" fontId="19" fillId="3" borderId="20" xfId="2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1" fillId="0" borderId="0" xfId="0" applyFont="1"/>
    <xf numFmtId="0" fontId="10" fillId="2" borderId="33" xfId="0" applyFont="1" applyFill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0" fontId="11" fillId="2" borderId="36" xfId="0" applyFont="1" applyFill="1" applyBorder="1" applyAlignment="1">
      <alignment horizontal="right" vertical="center" wrapText="1"/>
    </xf>
    <xf numFmtId="0" fontId="11" fillId="2" borderId="37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2" borderId="33" xfId="2" applyFont="1" applyFill="1" applyBorder="1" applyAlignment="1">
      <alignment horizontal="right" vertical="center" wrapText="1"/>
    </xf>
    <xf numFmtId="0" fontId="10" fillId="2" borderId="29" xfId="2" applyFont="1" applyFill="1" applyBorder="1" applyAlignment="1">
      <alignment horizontal="right" vertical="center" wrapText="1"/>
    </xf>
    <xf numFmtId="0" fontId="10" fillId="2" borderId="21" xfId="2" applyFont="1" applyFill="1" applyBorder="1" applyAlignment="1">
      <alignment horizontal="right" vertical="center" wrapText="1"/>
    </xf>
    <xf numFmtId="0" fontId="10" fillId="2" borderId="33" xfId="1" applyFont="1" applyFill="1" applyBorder="1" applyAlignment="1">
      <alignment horizontal="right" vertical="center" wrapText="1"/>
    </xf>
    <xf numFmtId="0" fontId="10" fillId="2" borderId="29" xfId="1" applyFont="1" applyFill="1" applyBorder="1" applyAlignment="1">
      <alignment horizontal="right" vertical="center" wrapText="1"/>
    </xf>
    <xf numFmtId="0" fontId="10" fillId="2" borderId="21" xfId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right" vertical="center" wrapText="1"/>
    </xf>
    <xf numFmtId="0" fontId="10" fillId="2" borderId="37" xfId="0" applyFont="1" applyFill="1" applyBorder="1" applyAlignment="1">
      <alignment horizontal="right" vertical="center" wrapText="1"/>
    </xf>
    <xf numFmtId="0" fontId="10" fillId="2" borderId="23" xfId="0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5" fillId="2" borderId="33" xfId="0" applyFont="1" applyFill="1" applyBorder="1" applyAlignment="1">
      <alignment horizontal="right" vertical="center" wrapText="1"/>
    </xf>
    <xf numFmtId="0" fontId="15" fillId="2" borderId="29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right" vertical="center" wrapText="1"/>
    </xf>
    <xf numFmtId="0" fontId="12" fillId="2" borderId="37" xfId="0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36" xfId="2" applyFont="1" applyFill="1" applyBorder="1" applyAlignment="1">
      <alignment horizontal="right" vertical="center" wrapText="1"/>
    </xf>
    <xf numFmtId="0" fontId="12" fillId="2" borderId="37" xfId="2" applyFont="1" applyFill="1" applyBorder="1" applyAlignment="1">
      <alignment horizontal="right" vertical="center" wrapText="1"/>
    </xf>
    <xf numFmtId="0" fontId="12" fillId="2" borderId="23" xfId="2" applyFont="1" applyFill="1" applyBorder="1" applyAlignment="1">
      <alignment horizontal="right" vertical="center" wrapText="1"/>
    </xf>
    <xf numFmtId="0" fontId="12" fillId="2" borderId="36" xfId="1" applyFont="1" applyFill="1" applyBorder="1" applyAlignment="1">
      <alignment horizontal="right" vertical="center" wrapText="1"/>
    </xf>
    <xf numFmtId="0" fontId="12" fillId="2" borderId="37" xfId="1" applyFont="1" applyFill="1" applyBorder="1" applyAlignment="1">
      <alignment horizontal="right" vertical="center" wrapText="1"/>
    </xf>
    <xf numFmtId="0" fontId="12" fillId="2" borderId="23" xfId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right" vertical="center" wrapText="1"/>
    </xf>
    <xf numFmtId="0" fontId="17" fillId="2" borderId="29" xfId="0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horizontal="right" vertical="center" wrapText="1"/>
    </xf>
    <xf numFmtId="0" fontId="18" fillId="0" borderId="42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0"/>
  <sheetViews>
    <sheetView topLeftCell="A56" workbookViewId="0">
      <selection activeCell="B3" sqref="B3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5" width="15.85546875" customWidth="1"/>
    <col min="6" max="6" width="19.140625" customWidth="1"/>
    <col min="7" max="7" width="19.42578125" customWidth="1"/>
    <col min="8" max="8" width="21.5703125" customWidth="1"/>
    <col min="9" max="9" width="14.85546875" customWidth="1"/>
  </cols>
  <sheetData>
    <row r="2" spans="2:10" ht="15.75" thickBot="1" x14ac:dyDescent="0.3"/>
    <row r="3" spans="2:10" ht="45.75" thickBot="1" x14ac:dyDescent="0.3">
      <c r="B3" s="7" t="s">
        <v>0</v>
      </c>
      <c r="C3" s="6" t="s">
        <v>1</v>
      </c>
      <c r="D3" s="2" t="s">
        <v>12</v>
      </c>
      <c r="E3" s="2" t="s">
        <v>2</v>
      </c>
      <c r="F3" s="2" t="s">
        <v>3</v>
      </c>
      <c r="G3" s="2" t="s">
        <v>5</v>
      </c>
      <c r="H3" s="3" t="s">
        <v>4</v>
      </c>
      <c r="I3" s="1"/>
      <c r="J3" s="1"/>
    </row>
    <row r="4" spans="2:10" ht="15.75" thickBot="1" x14ac:dyDescent="0.3">
      <c r="B4" s="173" t="s">
        <v>72</v>
      </c>
      <c r="C4" s="11" t="s">
        <v>78</v>
      </c>
      <c r="D4" s="9" t="s">
        <v>77</v>
      </c>
      <c r="E4" s="9">
        <v>639</v>
      </c>
      <c r="F4" s="9">
        <f>5+9+17+20+17+17+1</f>
        <v>86</v>
      </c>
      <c r="G4" s="9">
        <f>81+2</f>
        <v>83</v>
      </c>
      <c r="H4" s="4">
        <f>61+2</f>
        <v>63</v>
      </c>
      <c r="I4" s="1"/>
      <c r="J4" s="1"/>
    </row>
    <row r="5" spans="2:10" ht="15.75" thickBot="1" x14ac:dyDescent="0.3">
      <c r="B5" s="174"/>
      <c r="C5" s="167" t="s">
        <v>71</v>
      </c>
      <c r="D5" s="168"/>
      <c r="E5" s="169"/>
      <c r="F5" s="33">
        <f>F4</f>
        <v>86</v>
      </c>
      <c r="G5" s="33">
        <f>G4</f>
        <v>83</v>
      </c>
      <c r="H5" s="34">
        <f>H4</f>
        <v>63</v>
      </c>
      <c r="I5" s="1"/>
      <c r="J5" s="1"/>
    </row>
    <row r="6" spans="2:10" ht="15.75" thickBot="1" x14ac:dyDescent="0.3">
      <c r="B6" s="173" t="s">
        <v>73</v>
      </c>
      <c r="C6" s="10" t="s">
        <v>74</v>
      </c>
      <c r="D6" s="9" t="s">
        <v>77</v>
      </c>
      <c r="E6" s="9">
        <f>46+104+36+31</f>
        <v>217</v>
      </c>
      <c r="F6" s="9">
        <f>10+23+8</f>
        <v>41</v>
      </c>
      <c r="G6" s="9">
        <v>32</v>
      </c>
      <c r="H6" s="4">
        <v>17</v>
      </c>
      <c r="I6" s="1"/>
      <c r="J6" s="1"/>
    </row>
    <row r="7" spans="2:10" ht="15.75" thickBot="1" x14ac:dyDescent="0.3">
      <c r="B7" s="174"/>
      <c r="C7" s="170" t="s">
        <v>71</v>
      </c>
      <c r="D7" s="171"/>
      <c r="E7" s="172"/>
      <c r="F7" s="33"/>
      <c r="G7" s="33"/>
      <c r="H7" s="34"/>
      <c r="I7" s="1"/>
      <c r="J7" s="1"/>
    </row>
    <row r="8" spans="2:10" ht="15.75" thickBot="1" x14ac:dyDescent="0.3">
      <c r="B8" s="173">
        <v>3</v>
      </c>
      <c r="C8" s="11" t="s">
        <v>79</v>
      </c>
      <c r="D8" s="9" t="s">
        <v>77</v>
      </c>
      <c r="E8" s="9">
        <v>29</v>
      </c>
      <c r="F8" s="9">
        <f>2+7+1+9+8+1+19+19</f>
        <v>66</v>
      </c>
      <c r="G8" s="9">
        <v>60</v>
      </c>
      <c r="H8" s="4">
        <f>13+15+24</f>
        <v>52</v>
      </c>
      <c r="I8" s="1"/>
      <c r="J8" s="1"/>
    </row>
    <row r="9" spans="2:10" ht="15.75" thickBot="1" x14ac:dyDescent="0.3">
      <c r="B9" s="174"/>
      <c r="C9" s="170" t="s">
        <v>71</v>
      </c>
      <c r="D9" s="171"/>
      <c r="E9" s="172"/>
      <c r="F9" s="33">
        <f>F8</f>
        <v>66</v>
      </c>
      <c r="G9" s="33"/>
      <c r="H9" s="34"/>
      <c r="I9" s="1"/>
      <c r="J9" s="1"/>
    </row>
    <row r="10" spans="2:10" x14ac:dyDescent="0.25">
      <c r="B10" s="177">
        <v>4</v>
      </c>
      <c r="C10" s="12" t="s">
        <v>6</v>
      </c>
      <c r="D10" s="175" t="s">
        <v>13</v>
      </c>
      <c r="E10" s="175">
        <v>80</v>
      </c>
      <c r="F10" s="35">
        <f>1+3</f>
        <v>4</v>
      </c>
      <c r="G10" s="35">
        <f>4</f>
        <v>4</v>
      </c>
      <c r="H10" s="36">
        <f>2</f>
        <v>2</v>
      </c>
      <c r="I10" s="1"/>
      <c r="J10" s="1"/>
    </row>
    <row r="11" spans="2:10" x14ac:dyDescent="0.25">
      <c r="B11" s="179"/>
      <c r="C11" s="13" t="s">
        <v>7</v>
      </c>
      <c r="D11" s="176"/>
      <c r="E11" s="176"/>
      <c r="F11" s="19">
        <v>0</v>
      </c>
      <c r="G11" s="19">
        <v>0</v>
      </c>
      <c r="H11" s="37">
        <v>0</v>
      </c>
      <c r="I11" s="1"/>
      <c r="J11" s="1"/>
    </row>
    <row r="12" spans="2:10" x14ac:dyDescent="0.25">
      <c r="B12" s="179"/>
      <c r="C12" s="13" t="s">
        <v>8</v>
      </c>
      <c r="D12" s="176"/>
      <c r="E12" s="176"/>
      <c r="F12" s="19">
        <v>14</v>
      </c>
      <c r="G12" s="19">
        <v>14</v>
      </c>
      <c r="H12" s="37">
        <v>14</v>
      </c>
      <c r="I12" s="1"/>
      <c r="J12" s="1"/>
    </row>
    <row r="13" spans="2:10" x14ac:dyDescent="0.25">
      <c r="B13" s="179"/>
      <c r="C13" s="13" t="s">
        <v>9</v>
      </c>
      <c r="D13" s="176"/>
      <c r="E13" s="176"/>
      <c r="F13" s="19">
        <f>1+3</f>
        <v>4</v>
      </c>
      <c r="G13" s="19">
        <v>4</v>
      </c>
      <c r="H13" s="37">
        <v>3</v>
      </c>
      <c r="I13" s="1"/>
      <c r="J13" s="1"/>
    </row>
    <row r="14" spans="2:10" x14ac:dyDescent="0.25">
      <c r="B14" s="179"/>
      <c r="C14" s="15" t="s">
        <v>10</v>
      </c>
      <c r="D14" s="176"/>
      <c r="E14" s="176"/>
      <c r="F14" s="38">
        <v>1</v>
      </c>
      <c r="G14" s="38">
        <v>1</v>
      </c>
      <c r="H14" s="39">
        <v>1</v>
      </c>
      <c r="I14" s="1"/>
      <c r="J14" s="1"/>
    </row>
    <row r="15" spans="2:10" ht="15.75" thickBot="1" x14ac:dyDescent="0.3">
      <c r="B15" s="178"/>
      <c r="C15" s="167" t="s">
        <v>71</v>
      </c>
      <c r="D15" s="168"/>
      <c r="E15" s="169"/>
      <c r="F15" s="40">
        <f>SUM(F10:F14)</f>
        <v>23</v>
      </c>
      <c r="G15" s="40">
        <f>SUM(G10:G14)</f>
        <v>23</v>
      </c>
      <c r="H15" s="41">
        <f>SUM(H10:H14)</f>
        <v>20</v>
      </c>
      <c r="I15" s="1"/>
      <c r="J15" s="1"/>
    </row>
    <row r="16" spans="2:10" x14ac:dyDescent="0.25">
      <c r="B16" s="177">
        <v>5</v>
      </c>
      <c r="C16" s="16" t="s">
        <v>22</v>
      </c>
      <c r="D16" s="186" t="s">
        <v>13</v>
      </c>
      <c r="E16" s="186">
        <v>160</v>
      </c>
      <c r="F16" s="17">
        <f>4+9</f>
        <v>13</v>
      </c>
      <c r="G16" s="17">
        <v>13</v>
      </c>
      <c r="H16" s="36">
        <v>10</v>
      </c>
      <c r="I16" s="1"/>
      <c r="J16" s="1"/>
    </row>
    <row r="17" spans="2:10" x14ac:dyDescent="0.25">
      <c r="B17" s="179"/>
      <c r="C17" s="18" t="s">
        <v>23</v>
      </c>
      <c r="D17" s="187"/>
      <c r="E17" s="187"/>
      <c r="F17" s="19">
        <v>0</v>
      </c>
      <c r="G17" s="19">
        <v>0</v>
      </c>
      <c r="H17" s="37">
        <v>0</v>
      </c>
      <c r="I17" s="1"/>
      <c r="J17" s="1"/>
    </row>
    <row r="18" spans="2:10" x14ac:dyDescent="0.25">
      <c r="B18" s="179"/>
      <c r="C18" s="18" t="s">
        <v>24</v>
      </c>
      <c r="D18" s="187"/>
      <c r="E18" s="187"/>
      <c r="F18" s="19">
        <v>3</v>
      </c>
      <c r="G18" s="19">
        <v>1</v>
      </c>
      <c r="H18" s="37">
        <v>1</v>
      </c>
      <c r="I18" s="1"/>
      <c r="J18" s="1"/>
    </row>
    <row r="19" spans="2:10" x14ac:dyDescent="0.25">
      <c r="B19" s="179"/>
      <c r="C19" s="18" t="s">
        <v>75</v>
      </c>
      <c r="D19" s="187"/>
      <c r="E19" s="187"/>
      <c r="F19" s="19">
        <v>4</v>
      </c>
      <c r="G19" s="19">
        <v>2</v>
      </c>
      <c r="H19" s="37">
        <v>2</v>
      </c>
      <c r="I19" s="1"/>
      <c r="J19" s="1"/>
    </row>
    <row r="20" spans="2:10" x14ac:dyDescent="0.25">
      <c r="B20" s="179"/>
      <c r="C20" s="18" t="s">
        <v>76</v>
      </c>
      <c r="D20" s="187"/>
      <c r="E20" s="187"/>
      <c r="F20" s="19">
        <v>0</v>
      </c>
      <c r="G20" s="19">
        <v>0</v>
      </c>
      <c r="H20" s="37">
        <v>0</v>
      </c>
      <c r="I20" s="1"/>
      <c r="J20" s="1"/>
    </row>
    <row r="21" spans="2:10" x14ac:dyDescent="0.25">
      <c r="B21" s="179"/>
      <c r="C21" s="18" t="s">
        <v>32</v>
      </c>
      <c r="D21" s="187"/>
      <c r="E21" s="187"/>
      <c r="F21" s="19">
        <v>4</v>
      </c>
      <c r="G21" s="19">
        <v>3</v>
      </c>
      <c r="H21" s="37">
        <v>2</v>
      </c>
      <c r="I21" s="1"/>
      <c r="J21" s="1"/>
    </row>
    <row r="22" spans="2:10" x14ac:dyDescent="0.25">
      <c r="B22" s="179"/>
      <c r="C22" s="18" t="s">
        <v>25</v>
      </c>
      <c r="D22" s="187"/>
      <c r="E22" s="187"/>
      <c r="F22" s="19">
        <v>20</v>
      </c>
      <c r="G22" s="19">
        <v>15</v>
      </c>
      <c r="H22" s="37">
        <v>9</v>
      </c>
      <c r="I22" s="1"/>
      <c r="J22" s="1"/>
    </row>
    <row r="23" spans="2:10" x14ac:dyDescent="0.25">
      <c r="B23" s="179"/>
      <c r="C23" s="18" t="s">
        <v>26</v>
      </c>
      <c r="D23" s="187"/>
      <c r="E23" s="187"/>
      <c r="F23" s="19">
        <v>8</v>
      </c>
      <c r="G23" s="19">
        <v>7</v>
      </c>
      <c r="H23" s="37">
        <v>6</v>
      </c>
      <c r="I23" s="1"/>
      <c r="J23" s="1"/>
    </row>
    <row r="24" spans="2:10" x14ac:dyDescent="0.25">
      <c r="B24" s="179"/>
      <c r="C24" s="18" t="s">
        <v>27</v>
      </c>
      <c r="D24" s="187"/>
      <c r="E24" s="187"/>
      <c r="F24" s="19">
        <v>8</v>
      </c>
      <c r="G24" s="19">
        <v>5</v>
      </c>
      <c r="H24" s="37">
        <v>2</v>
      </c>
      <c r="I24" s="1"/>
      <c r="J24" s="1"/>
    </row>
    <row r="25" spans="2:10" x14ac:dyDescent="0.25">
      <c r="B25" s="179"/>
      <c r="C25" s="18" t="s">
        <v>28</v>
      </c>
      <c r="D25" s="187"/>
      <c r="E25" s="187"/>
      <c r="F25" s="19">
        <v>13</v>
      </c>
      <c r="G25" s="19">
        <v>12</v>
      </c>
      <c r="H25" s="37">
        <v>10</v>
      </c>
      <c r="I25" s="1"/>
      <c r="J25" s="1"/>
    </row>
    <row r="26" spans="2:10" x14ac:dyDescent="0.25">
      <c r="B26" s="179"/>
      <c r="C26" s="18" t="s">
        <v>29</v>
      </c>
      <c r="D26" s="187"/>
      <c r="E26" s="187"/>
      <c r="F26" s="19">
        <v>3</v>
      </c>
      <c r="G26" s="19">
        <v>3</v>
      </c>
      <c r="H26" s="37">
        <v>2</v>
      </c>
      <c r="I26" s="1"/>
      <c r="J26" s="1"/>
    </row>
    <row r="27" spans="2:10" x14ac:dyDescent="0.25">
      <c r="B27" s="179"/>
      <c r="C27" s="18" t="s">
        <v>30</v>
      </c>
      <c r="D27" s="187"/>
      <c r="E27" s="187"/>
      <c r="F27" s="19">
        <v>24</v>
      </c>
      <c r="G27" s="19">
        <v>21</v>
      </c>
      <c r="H27" s="37">
        <v>15</v>
      </c>
      <c r="I27" s="1"/>
      <c r="J27" s="1"/>
    </row>
    <row r="28" spans="2:10" x14ac:dyDescent="0.25">
      <c r="B28" s="179"/>
      <c r="C28" s="18" t="s">
        <v>33</v>
      </c>
      <c r="D28" s="187"/>
      <c r="E28" s="187"/>
      <c r="F28" s="19">
        <v>3</v>
      </c>
      <c r="G28" s="19">
        <v>2</v>
      </c>
      <c r="H28" s="37">
        <v>1</v>
      </c>
      <c r="I28" s="1"/>
      <c r="J28" s="1"/>
    </row>
    <row r="29" spans="2:10" x14ac:dyDescent="0.25">
      <c r="B29" s="179"/>
      <c r="C29" s="18" t="s">
        <v>31</v>
      </c>
      <c r="D29" s="187"/>
      <c r="E29" s="187"/>
      <c r="F29" s="19">
        <v>1</v>
      </c>
      <c r="G29" s="19">
        <v>1</v>
      </c>
      <c r="H29" s="37">
        <v>1</v>
      </c>
      <c r="I29" s="1"/>
      <c r="J29" s="1"/>
    </row>
    <row r="30" spans="2:10" ht="15.75" thickBot="1" x14ac:dyDescent="0.3">
      <c r="B30" s="178"/>
      <c r="C30" s="183" t="s">
        <v>71</v>
      </c>
      <c r="D30" s="184"/>
      <c r="E30" s="185"/>
      <c r="F30" s="40">
        <f>SUM(F16:F29)</f>
        <v>104</v>
      </c>
      <c r="G30" s="40">
        <f>SUM(G16:G29)</f>
        <v>85</v>
      </c>
      <c r="H30" s="41">
        <f>SUM(H16:H29)</f>
        <v>61</v>
      </c>
      <c r="I30" s="1"/>
      <c r="J30" s="1"/>
    </row>
    <row r="31" spans="2:10" ht="30" x14ac:dyDescent="0.25">
      <c r="B31" s="177">
        <v>6</v>
      </c>
      <c r="C31" s="20" t="s">
        <v>34</v>
      </c>
      <c r="D31" s="176" t="s">
        <v>14</v>
      </c>
      <c r="E31" s="176">
        <v>340</v>
      </c>
      <c r="F31" s="17">
        <v>2</v>
      </c>
      <c r="G31" s="17">
        <v>2</v>
      </c>
      <c r="H31" s="42">
        <v>1</v>
      </c>
      <c r="I31" s="1"/>
      <c r="J31" s="1"/>
    </row>
    <row r="32" spans="2:10" x14ac:dyDescent="0.25">
      <c r="B32" s="179"/>
      <c r="C32" s="21" t="s">
        <v>39</v>
      </c>
      <c r="D32" s="176"/>
      <c r="E32" s="176"/>
      <c r="F32" s="19">
        <v>0</v>
      </c>
      <c r="G32" s="19">
        <v>0</v>
      </c>
      <c r="H32" s="37">
        <v>0</v>
      </c>
      <c r="I32" s="1"/>
      <c r="J32" s="1"/>
    </row>
    <row r="33" spans="2:10" x14ac:dyDescent="0.25">
      <c r="B33" s="179"/>
      <c r="C33" s="21" t="s">
        <v>40</v>
      </c>
      <c r="D33" s="176"/>
      <c r="E33" s="176"/>
      <c r="F33" s="19">
        <v>6</v>
      </c>
      <c r="G33" s="19">
        <v>6</v>
      </c>
      <c r="H33" s="37">
        <v>4</v>
      </c>
      <c r="I33" s="1"/>
      <c r="J33" s="1"/>
    </row>
    <row r="34" spans="2:10" x14ac:dyDescent="0.25">
      <c r="B34" s="179"/>
      <c r="C34" s="21" t="s">
        <v>41</v>
      </c>
      <c r="D34" s="176"/>
      <c r="E34" s="176"/>
      <c r="F34" s="19">
        <v>5</v>
      </c>
      <c r="G34" s="19">
        <v>5</v>
      </c>
      <c r="H34" s="37">
        <v>3</v>
      </c>
      <c r="I34" s="1"/>
      <c r="J34" s="1"/>
    </row>
    <row r="35" spans="2:10" x14ac:dyDescent="0.25">
      <c r="B35" s="179"/>
      <c r="C35" s="21" t="s">
        <v>42</v>
      </c>
      <c r="D35" s="176"/>
      <c r="E35" s="176"/>
      <c r="F35" s="19">
        <v>14</v>
      </c>
      <c r="G35" s="19">
        <v>14</v>
      </c>
      <c r="H35" s="37">
        <v>12</v>
      </c>
      <c r="I35" s="1"/>
      <c r="J35" s="1"/>
    </row>
    <row r="36" spans="2:10" x14ac:dyDescent="0.25">
      <c r="B36" s="179"/>
      <c r="C36" s="21" t="s">
        <v>43</v>
      </c>
      <c r="D36" s="176"/>
      <c r="E36" s="176"/>
      <c r="F36" s="19">
        <v>3</v>
      </c>
      <c r="G36" s="19">
        <v>3</v>
      </c>
      <c r="H36" s="37">
        <v>2</v>
      </c>
      <c r="I36" s="1"/>
      <c r="J36" s="1"/>
    </row>
    <row r="37" spans="2:10" x14ac:dyDescent="0.25">
      <c r="B37" s="179"/>
      <c r="C37" s="21" t="s">
        <v>44</v>
      </c>
      <c r="D37" s="176"/>
      <c r="E37" s="176"/>
      <c r="F37" s="19">
        <v>2</v>
      </c>
      <c r="G37" s="19">
        <v>2</v>
      </c>
      <c r="H37" s="37">
        <v>2</v>
      </c>
      <c r="I37" s="1"/>
      <c r="J37" s="1"/>
    </row>
    <row r="38" spans="2:10" x14ac:dyDescent="0.25">
      <c r="B38" s="179"/>
      <c r="C38" s="21" t="s">
        <v>35</v>
      </c>
      <c r="D38" s="176"/>
      <c r="E38" s="176"/>
      <c r="F38" s="19">
        <v>6</v>
      </c>
      <c r="G38" s="19">
        <v>6</v>
      </c>
      <c r="H38" s="37">
        <v>5</v>
      </c>
      <c r="I38" s="1"/>
      <c r="J38" s="1"/>
    </row>
    <row r="39" spans="2:10" x14ac:dyDescent="0.25">
      <c r="B39" s="179"/>
      <c r="C39" s="21" t="s">
        <v>45</v>
      </c>
      <c r="D39" s="176"/>
      <c r="E39" s="176"/>
      <c r="F39" s="19">
        <v>3</v>
      </c>
      <c r="G39" s="19">
        <v>2</v>
      </c>
      <c r="H39" s="37">
        <v>2</v>
      </c>
      <c r="I39" s="1"/>
      <c r="J39" s="1"/>
    </row>
    <row r="40" spans="2:10" x14ac:dyDescent="0.25">
      <c r="B40" s="179"/>
      <c r="C40" s="21" t="s">
        <v>46</v>
      </c>
      <c r="D40" s="176"/>
      <c r="E40" s="176"/>
      <c r="F40" s="19">
        <v>29</v>
      </c>
      <c r="G40" s="19">
        <v>23</v>
      </c>
      <c r="H40" s="37">
        <v>21</v>
      </c>
      <c r="I40" s="1"/>
      <c r="J40" s="1"/>
    </row>
    <row r="41" spans="2:10" x14ac:dyDescent="0.25">
      <c r="B41" s="179"/>
      <c r="C41" s="21" t="s">
        <v>47</v>
      </c>
      <c r="D41" s="176"/>
      <c r="E41" s="176"/>
      <c r="F41" s="19">
        <v>9</v>
      </c>
      <c r="G41" s="19">
        <v>8</v>
      </c>
      <c r="H41" s="37">
        <v>4</v>
      </c>
      <c r="I41" s="1"/>
      <c r="J41" s="1"/>
    </row>
    <row r="42" spans="2:10" x14ac:dyDescent="0.25">
      <c r="B42" s="179"/>
      <c r="C42" s="21" t="s">
        <v>48</v>
      </c>
      <c r="D42" s="176"/>
      <c r="E42" s="176"/>
      <c r="F42" s="19">
        <v>3</v>
      </c>
      <c r="G42" s="19">
        <v>3</v>
      </c>
      <c r="H42" s="37">
        <v>3</v>
      </c>
      <c r="I42" s="1"/>
      <c r="J42" s="1"/>
    </row>
    <row r="43" spans="2:10" x14ac:dyDescent="0.25">
      <c r="B43" s="179"/>
      <c r="C43" s="21" t="s">
        <v>49</v>
      </c>
      <c r="D43" s="176"/>
      <c r="E43" s="176"/>
      <c r="F43" s="19">
        <v>1</v>
      </c>
      <c r="G43" s="19">
        <v>1</v>
      </c>
      <c r="H43" s="37">
        <v>1</v>
      </c>
      <c r="I43" s="1"/>
      <c r="J43" s="1"/>
    </row>
    <row r="44" spans="2:10" x14ac:dyDescent="0.25">
      <c r="B44" s="179"/>
      <c r="C44" s="21" t="s">
        <v>69</v>
      </c>
      <c r="D44" s="176"/>
      <c r="E44" s="176"/>
      <c r="F44" s="19">
        <v>2</v>
      </c>
      <c r="G44" s="19">
        <v>1</v>
      </c>
      <c r="H44" s="37">
        <v>1</v>
      </c>
      <c r="I44" s="1"/>
      <c r="J44" s="1"/>
    </row>
    <row r="45" spans="2:10" x14ac:dyDescent="0.25">
      <c r="B45" s="179"/>
      <c r="C45" s="21" t="s">
        <v>50</v>
      </c>
      <c r="D45" s="176"/>
      <c r="E45" s="176"/>
      <c r="F45" s="19">
        <v>5</v>
      </c>
      <c r="G45" s="19">
        <v>4</v>
      </c>
      <c r="H45" s="37">
        <v>4</v>
      </c>
      <c r="I45" s="1"/>
      <c r="J45" s="1"/>
    </row>
    <row r="46" spans="2:10" x14ac:dyDescent="0.25">
      <c r="B46" s="179"/>
      <c r="C46" s="21" t="s">
        <v>36</v>
      </c>
      <c r="D46" s="176"/>
      <c r="E46" s="176"/>
      <c r="F46" s="19">
        <v>15</v>
      </c>
      <c r="G46" s="19">
        <v>10</v>
      </c>
      <c r="H46" s="37">
        <v>6</v>
      </c>
      <c r="I46" s="1"/>
      <c r="J46" s="1"/>
    </row>
    <row r="47" spans="2:10" x14ac:dyDescent="0.25">
      <c r="B47" s="179"/>
      <c r="C47" s="21" t="s">
        <v>37</v>
      </c>
      <c r="D47" s="176"/>
      <c r="E47" s="176"/>
      <c r="F47" s="19">
        <v>16</v>
      </c>
      <c r="G47" s="19">
        <v>14</v>
      </c>
      <c r="H47" s="37">
        <v>10</v>
      </c>
      <c r="I47" s="1"/>
      <c r="J47" s="1"/>
    </row>
    <row r="48" spans="2:10" x14ac:dyDescent="0.25">
      <c r="B48" s="179"/>
      <c r="C48" s="22" t="s">
        <v>51</v>
      </c>
      <c r="D48" s="176"/>
      <c r="E48" s="176"/>
      <c r="F48" s="38">
        <v>0</v>
      </c>
      <c r="G48" s="38">
        <v>0</v>
      </c>
      <c r="H48" s="39">
        <v>0</v>
      </c>
      <c r="I48" s="1"/>
      <c r="J48" s="1"/>
    </row>
    <row r="49" spans="2:10" ht="15.75" thickBot="1" x14ac:dyDescent="0.3">
      <c r="B49" s="178"/>
      <c r="C49" s="180" t="s">
        <v>71</v>
      </c>
      <c r="D49" s="181"/>
      <c r="E49" s="182"/>
      <c r="F49" s="40">
        <f>SUM(F31:F48)</f>
        <v>121</v>
      </c>
      <c r="G49" s="40">
        <f>SUM(G31:G48)</f>
        <v>104</v>
      </c>
      <c r="H49" s="41">
        <f>SUM(H31:H48)</f>
        <v>81</v>
      </c>
      <c r="I49" s="1"/>
      <c r="J49" s="1"/>
    </row>
    <row r="50" spans="2:10" ht="30" x14ac:dyDescent="0.25">
      <c r="B50" s="177">
        <v>7</v>
      </c>
      <c r="C50" s="23" t="s">
        <v>38</v>
      </c>
      <c r="D50" s="175" t="s">
        <v>14</v>
      </c>
      <c r="E50" s="175">
        <v>42</v>
      </c>
      <c r="F50" s="35">
        <v>1</v>
      </c>
      <c r="G50" s="35">
        <v>0</v>
      </c>
      <c r="H50" s="36">
        <v>0</v>
      </c>
      <c r="I50" s="1"/>
      <c r="J50" s="1"/>
    </row>
    <row r="51" spans="2:10" ht="30" x14ac:dyDescent="0.25">
      <c r="B51" s="179"/>
      <c r="C51" s="24" t="s">
        <v>52</v>
      </c>
      <c r="D51" s="176"/>
      <c r="E51" s="176"/>
      <c r="F51" s="19">
        <v>4</v>
      </c>
      <c r="G51" s="19">
        <v>4</v>
      </c>
      <c r="H51" s="19">
        <v>2</v>
      </c>
      <c r="I51" s="1"/>
      <c r="J51" s="1"/>
    </row>
    <row r="52" spans="2:10" ht="15.75" thickBot="1" x14ac:dyDescent="0.3">
      <c r="B52" s="178"/>
      <c r="C52" s="180" t="s">
        <v>71</v>
      </c>
      <c r="D52" s="181"/>
      <c r="E52" s="182"/>
      <c r="F52" s="47">
        <f>SUM(F51)</f>
        <v>4</v>
      </c>
      <c r="G52" s="47">
        <f>SUM(G51)</f>
        <v>4</v>
      </c>
      <c r="H52" s="47">
        <f>SUM(H51)</f>
        <v>2</v>
      </c>
      <c r="I52" s="1"/>
      <c r="J52" s="1"/>
    </row>
    <row r="53" spans="2:10" ht="30" x14ac:dyDescent="0.25">
      <c r="B53" s="177">
        <v>8</v>
      </c>
      <c r="C53" s="25" t="s">
        <v>11</v>
      </c>
      <c r="D53" s="26" t="s">
        <v>14</v>
      </c>
      <c r="E53" s="26">
        <v>50</v>
      </c>
      <c r="F53" s="14">
        <v>31</v>
      </c>
      <c r="G53" s="14">
        <v>27</v>
      </c>
      <c r="H53" s="43">
        <v>27</v>
      </c>
      <c r="I53" s="1"/>
      <c r="J53" s="1"/>
    </row>
    <row r="54" spans="2:10" ht="15.75" thickBot="1" x14ac:dyDescent="0.3">
      <c r="B54" s="178"/>
      <c r="C54" s="167" t="s">
        <v>71</v>
      </c>
      <c r="D54" s="168"/>
      <c r="E54" s="169"/>
      <c r="F54" s="40">
        <f>SUM(F53)</f>
        <v>31</v>
      </c>
      <c r="G54" s="40">
        <f>SUM(G53)</f>
        <v>27</v>
      </c>
      <c r="H54" s="41">
        <f>SUM(H53)</f>
        <v>27</v>
      </c>
      <c r="I54" s="1"/>
      <c r="J54" s="1"/>
    </row>
    <row r="55" spans="2:10" x14ac:dyDescent="0.25">
      <c r="B55" s="177">
        <v>9</v>
      </c>
      <c r="C55" s="25" t="s">
        <v>53</v>
      </c>
      <c r="D55" s="26" t="s">
        <v>14</v>
      </c>
      <c r="E55" s="26">
        <v>35</v>
      </c>
      <c r="F55" s="26">
        <v>1</v>
      </c>
      <c r="G55" s="26">
        <v>1</v>
      </c>
      <c r="H55" s="44">
        <v>0</v>
      </c>
      <c r="I55" s="1"/>
      <c r="J55" s="1"/>
    </row>
    <row r="56" spans="2:10" ht="15.75" thickBot="1" x14ac:dyDescent="0.3">
      <c r="B56" s="178"/>
      <c r="C56" s="167" t="s">
        <v>71</v>
      </c>
      <c r="D56" s="168"/>
      <c r="E56" s="169"/>
      <c r="F56" s="48">
        <f>SUM(F55)</f>
        <v>1</v>
      </c>
      <c r="G56" s="48">
        <f>SUM(G55)</f>
        <v>1</v>
      </c>
      <c r="H56" s="49">
        <f>SUM(H55)</f>
        <v>0</v>
      </c>
      <c r="I56" s="1"/>
      <c r="J56" s="1"/>
    </row>
    <row r="57" spans="2:10" x14ac:dyDescent="0.25">
      <c r="B57" s="177">
        <v>10</v>
      </c>
      <c r="C57" s="27" t="s">
        <v>70</v>
      </c>
      <c r="D57" s="175" t="s">
        <v>14</v>
      </c>
      <c r="E57" s="175">
        <v>260</v>
      </c>
      <c r="F57" s="35">
        <v>2</v>
      </c>
      <c r="G57" s="35">
        <v>1</v>
      </c>
      <c r="H57" s="36">
        <v>1</v>
      </c>
      <c r="I57" s="1"/>
      <c r="J57" s="1"/>
    </row>
    <row r="58" spans="2:10" x14ac:dyDescent="0.25">
      <c r="B58" s="179"/>
      <c r="C58" s="28" t="s">
        <v>54</v>
      </c>
      <c r="D58" s="176"/>
      <c r="E58" s="176"/>
      <c r="F58" s="19">
        <v>0</v>
      </c>
      <c r="G58" s="19">
        <v>0</v>
      </c>
      <c r="H58" s="37">
        <v>0</v>
      </c>
      <c r="I58" s="1"/>
      <c r="J58" s="1"/>
    </row>
    <row r="59" spans="2:10" x14ac:dyDescent="0.25">
      <c r="B59" s="179"/>
      <c r="C59" s="28" t="s">
        <v>55</v>
      </c>
      <c r="D59" s="176"/>
      <c r="E59" s="176"/>
      <c r="F59" s="19">
        <v>4</v>
      </c>
      <c r="G59" s="19">
        <v>4</v>
      </c>
      <c r="H59" s="37">
        <v>3</v>
      </c>
      <c r="I59" s="1"/>
      <c r="J59" s="1"/>
    </row>
    <row r="60" spans="2:10" x14ac:dyDescent="0.25">
      <c r="B60" s="179"/>
      <c r="C60" s="28" t="s">
        <v>56</v>
      </c>
      <c r="D60" s="176"/>
      <c r="E60" s="176"/>
      <c r="F60" s="19">
        <v>1</v>
      </c>
      <c r="G60" s="19">
        <v>1</v>
      </c>
      <c r="H60" s="37">
        <v>1</v>
      </c>
      <c r="I60" s="1"/>
      <c r="J60" s="1"/>
    </row>
    <row r="61" spans="2:10" x14ac:dyDescent="0.25">
      <c r="B61" s="179"/>
      <c r="C61" s="28" t="s">
        <v>57</v>
      </c>
      <c r="D61" s="176"/>
      <c r="E61" s="176"/>
      <c r="F61" s="19">
        <v>7</v>
      </c>
      <c r="G61" s="19">
        <v>7</v>
      </c>
      <c r="H61" s="37">
        <v>6</v>
      </c>
      <c r="I61" s="1"/>
      <c r="J61" s="1"/>
    </row>
    <row r="62" spans="2:10" x14ac:dyDescent="0.25">
      <c r="B62" s="179"/>
      <c r="C62" s="28" t="s">
        <v>58</v>
      </c>
      <c r="D62" s="176"/>
      <c r="E62" s="176"/>
      <c r="F62" s="19">
        <v>9</v>
      </c>
      <c r="G62" s="19">
        <v>9</v>
      </c>
      <c r="H62" s="37">
        <v>8</v>
      </c>
      <c r="I62" s="1"/>
      <c r="J62" s="1"/>
    </row>
    <row r="63" spans="2:10" x14ac:dyDescent="0.25">
      <c r="B63" s="179"/>
      <c r="C63" s="28" t="s">
        <v>59</v>
      </c>
      <c r="D63" s="176"/>
      <c r="E63" s="176"/>
      <c r="F63" s="19">
        <v>1</v>
      </c>
      <c r="G63" s="19">
        <v>1</v>
      </c>
      <c r="H63" s="37">
        <v>1</v>
      </c>
      <c r="I63" s="1"/>
      <c r="J63" s="1"/>
    </row>
    <row r="64" spans="2:10" x14ac:dyDescent="0.25">
      <c r="B64" s="179"/>
      <c r="C64" s="28" t="s">
        <v>60</v>
      </c>
      <c r="D64" s="176"/>
      <c r="E64" s="176"/>
      <c r="F64" s="19">
        <v>0</v>
      </c>
      <c r="G64" s="19">
        <v>0</v>
      </c>
      <c r="H64" s="37">
        <v>0</v>
      </c>
      <c r="I64" s="1"/>
      <c r="J64" s="1"/>
    </row>
    <row r="65" spans="2:10" x14ac:dyDescent="0.25">
      <c r="B65" s="179"/>
      <c r="C65" s="28" t="s">
        <v>61</v>
      </c>
      <c r="D65" s="176"/>
      <c r="E65" s="176"/>
      <c r="F65" s="19">
        <v>0</v>
      </c>
      <c r="G65" s="19">
        <v>0</v>
      </c>
      <c r="H65" s="37">
        <v>0</v>
      </c>
      <c r="I65" s="1"/>
      <c r="J65" s="1"/>
    </row>
    <row r="66" spans="2:10" x14ac:dyDescent="0.25">
      <c r="B66" s="179"/>
      <c r="C66" s="28" t="s">
        <v>62</v>
      </c>
      <c r="D66" s="176"/>
      <c r="E66" s="176"/>
      <c r="F66" s="19">
        <v>13</v>
      </c>
      <c r="G66" s="19">
        <v>6</v>
      </c>
      <c r="H66" s="37">
        <v>6</v>
      </c>
      <c r="I66" s="1"/>
      <c r="J66" s="1"/>
    </row>
    <row r="67" spans="2:10" x14ac:dyDescent="0.25">
      <c r="B67" s="179"/>
      <c r="C67" s="28" t="s">
        <v>63</v>
      </c>
      <c r="D67" s="176"/>
      <c r="E67" s="176"/>
      <c r="F67" s="19">
        <v>6</v>
      </c>
      <c r="G67" s="19">
        <v>2</v>
      </c>
      <c r="H67" s="37">
        <v>2</v>
      </c>
      <c r="I67" s="1"/>
      <c r="J67" s="1"/>
    </row>
    <row r="68" spans="2:10" x14ac:dyDescent="0.25">
      <c r="B68" s="179"/>
      <c r="C68" s="28" t="s">
        <v>64</v>
      </c>
      <c r="D68" s="176"/>
      <c r="E68" s="176"/>
      <c r="F68" s="19">
        <v>1</v>
      </c>
      <c r="G68" s="19">
        <v>1</v>
      </c>
      <c r="H68" s="37">
        <v>1</v>
      </c>
      <c r="I68" s="1"/>
      <c r="J68" s="1"/>
    </row>
    <row r="69" spans="2:10" x14ac:dyDescent="0.25">
      <c r="B69" s="179"/>
      <c r="C69" s="28" t="s">
        <v>65</v>
      </c>
      <c r="D69" s="176"/>
      <c r="E69" s="176"/>
      <c r="F69" s="38">
        <v>1</v>
      </c>
      <c r="G69" s="38">
        <v>0</v>
      </c>
      <c r="H69" s="39">
        <v>0</v>
      </c>
      <c r="I69" s="1"/>
      <c r="J69" s="1"/>
    </row>
    <row r="70" spans="2:10" ht="15.75" thickBot="1" x14ac:dyDescent="0.3">
      <c r="B70" s="178"/>
      <c r="C70" s="167" t="s">
        <v>71</v>
      </c>
      <c r="D70" s="168"/>
      <c r="E70" s="169"/>
      <c r="F70" s="40">
        <f>SUM(F57:F69)</f>
        <v>45</v>
      </c>
      <c r="G70" s="40">
        <f>SUM(G57:G69)</f>
        <v>32</v>
      </c>
      <c r="H70" s="41">
        <f>SUM(H57:H69)</f>
        <v>29</v>
      </c>
      <c r="I70" s="1"/>
      <c r="J70" s="1"/>
    </row>
    <row r="71" spans="2:10" x14ac:dyDescent="0.25">
      <c r="B71" s="188">
        <v>11</v>
      </c>
      <c r="C71" s="27" t="s">
        <v>66</v>
      </c>
      <c r="D71" s="26" t="s">
        <v>13</v>
      </c>
      <c r="E71" s="26">
        <v>6</v>
      </c>
      <c r="F71" s="26">
        <v>2</v>
      </c>
      <c r="G71" s="26">
        <v>1</v>
      </c>
      <c r="H71" s="44">
        <v>1</v>
      </c>
      <c r="I71" s="1"/>
      <c r="J71" s="1"/>
    </row>
    <row r="72" spans="2:10" ht="15.75" thickBot="1" x14ac:dyDescent="0.3">
      <c r="B72" s="189"/>
      <c r="C72" s="167" t="s">
        <v>71</v>
      </c>
      <c r="D72" s="168"/>
      <c r="E72" s="169"/>
      <c r="F72" s="40">
        <f>SUM(F71)</f>
        <v>2</v>
      </c>
      <c r="G72" s="40">
        <f>SUM(G71)</f>
        <v>1</v>
      </c>
      <c r="H72" s="41">
        <f>SUM(H71)</f>
        <v>1</v>
      </c>
      <c r="I72" s="1"/>
      <c r="J72" s="1"/>
    </row>
    <row r="73" spans="2:10" ht="30" x14ac:dyDescent="0.25">
      <c r="B73" s="188">
        <v>12</v>
      </c>
      <c r="C73" s="29" t="s">
        <v>67</v>
      </c>
      <c r="D73" s="26" t="s">
        <v>13</v>
      </c>
      <c r="E73" s="26">
        <v>15</v>
      </c>
      <c r="F73" s="26">
        <v>6</v>
      </c>
      <c r="G73" s="26">
        <v>3</v>
      </c>
      <c r="H73" s="44">
        <v>3</v>
      </c>
      <c r="I73" s="1"/>
      <c r="J73" s="1"/>
    </row>
    <row r="74" spans="2:10" ht="15.75" thickBot="1" x14ac:dyDescent="0.3">
      <c r="B74" s="189"/>
      <c r="C74" s="167" t="s">
        <v>71</v>
      </c>
      <c r="D74" s="168"/>
      <c r="E74" s="169"/>
      <c r="F74" s="40">
        <f>SUM(F73)</f>
        <v>6</v>
      </c>
      <c r="G74" s="40">
        <f>SUM(G73)</f>
        <v>3</v>
      </c>
      <c r="H74" s="41">
        <f>SUM(H73)</f>
        <v>3</v>
      </c>
      <c r="I74" s="1"/>
      <c r="J74" s="1"/>
    </row>
    <row r="75" spans="2:10" ht="45" x14ac:dyDescent="0.25">
      <c r="B75" s="188">
        <v>13</v>
      </c>
      <c r="C75" s="29" t="s">
        <v>68</v>
      </c>
      <c r="D75" s="26" t="s">
        <v>13</v>
      </c>
      <c r="E75" s="26">
        <v>107</v>
      </c>
      <c r="F75" s="26">
        <v>11</v>
      </c>
      <c r="G75" s="26">
        <v>9</v>
      </c>
      <c r="H75" s="44">
        <v>8</v>
      </c>
      <c r="I75" s="1"/>
      <c r="J75" s="1"/>
    </row>
    <row r="76" spans="2:10" ht="15.75" thickBot="1" x14ac:dyDescent="0.3">
      <c r="B76" s="189"/>
      <c r="C76" s="167" t="s">
        <v>71</v>
      </c>
      <c r="D76" s="168"/>
      <c r="E76" s="169"/>
      <c r="F76" s="40">
        <f>SUM(F75)</f>
        <v>11</v>
      </c>
      <c r="G76" s="40">
        <f>SUM(G75)</f>
        <v>9</v>
      </c>
      <c r="H76" s="41">
        <f>SUM(H75)</f>
        <v>8</v>
      </c>
      <c r="I76" s="1"/>
      <c r="J76" s="1"/>
    </row>
    <row r="77" spans="2:10" x14ac:dyDescent="0.25">
      <c r="B77" s="188">
        <v>14</v>
      </c>
      <c r="C77" s="30" t="s">
        <v>15</v>
      </c>
      <c r="D77" s="175" t="s">
        <v>14</v>
      </c>
      <c r="E77" s="175">
        <v>60</v>
      </c>
      <c r="F77" s="35">
        <v>6</v>
      </c>
      <c r="G77" s="35">
        <v>3</v>
      </c>
      <c r="H77" s="36">
        <v>3</v>
      </c>
      <c r="I77" s="1"/>
      <c r="J77" s="1"/>
    </row>
    <row r="78" spans="2:10" x14ac:dyDescent="0.25">
      <c r="B78" s="190"/>
      <c r="C78" s="31" t="s">
        <v>16</v>
      </c>
      <c r="D78" s="176"/>
      <c r="E78" s="176"/>
      <c r="F78" s="38">
        <v>2</v>
      </c>
      <c r="G78" s="38">
        <v>0</v>
      </c>
      <c r="H78" s="39">
        <v>0</v>
      </c>
      <c r="I78" s="1"/>
      <c r="J78" s="1"/>
    </row>
    <row r="79" spans="2:10" ht="15.75" thickBot="1" x14ac:dyDescent="0.3">
      <c r="B79" s="189"/>
      <c r="C79" s="167" t="s">
        <v>71</v>
      </c>
      <c r="D79" s="168"/>
      <c r="E79" s="169"/>
      <c r="F79" s="40">
        <f>SUM(F77:F78)</f>
        <v>8</v>
      </c>
      <c r="G79" s="40">
        <f>SUM(G77:G78)</f>
        <v>3</v>
      </c>
      <c r="H79" s="41">
        <f>SUM(H77:H78)</f>
        <v>3</v>
      </c>
      <c r="I79" s="1"/>
      <c r="J79" s="1"/>
    </row>
    <row r="80" spans="2:10" x14ac:dyDescent="0.25">
      <c r="B80" s="177">
        <v>15</v>
      </c>
      <c r="C80" s="32" t="s">
        <v>17</v>
      </c>
      <c r="D80" s="176" t="s">
        <v>14</v>
      </c>
      <c r="E80" s="176">
        <v>190</v>
      </c>
      <c r="F80" s="14">
        <v>2</v>
      </c>
      <c r="G80" s="14">
        <v>1</v>
      </c>
      <c r="H80" s="43">
        <v>1</v>
      </c>
      <c r="I80" s="1"/>
      <c r="J80" s="1"/>
    </row>
    <row r="81" spans="2:10" x14ac:dyDescent="0.25">
      <c r="B81" s="179"/>
      <c r="C81" s="13" t="s">
        <v>18</v>
      </c>
      <c r="D81" s="176"/>
      <c r="E81" s="176"/>
      <c r="F81" s="19">
        <v>4</v>
      </c>
      <c r="G81" s="19">
        <v>4</v>
      </c>
      <c r="H81" s="37">
        <v>4</v>
      </c>
      <c r="I81" s="1"/>
      <c r="J81" s="1"/>
    </row>
    <row r="82" spans="2:10" x14ac:dyDescent="0.25">
      <c r="B82" s="179"/>
      <c r="C82" s="13" t="s">
        <v>19</v>
      </c>
      <c r="D82" s="176"/>
      <c r="E82" s="176"/>
      <c r="F82" s="19">
        <v>11</v>
      </c>
      <c r="G82" s="19">
        <v>5</v>
      </c>
      <c r="H82" s="37">
        <v>5</v>
      </c>
      <c r="I82" s="1"/>
      <c r="J82" s="1"/>
    </row>
    <row r="83" spans="2:10" x14ac:dyDescent="0.25">
      <c r="B83" s="179"/>
      <c r="C83" s="13" t="s">
        <v>20</v>
      </c>
      <c r="D83" s="176"/>
      <c r="E83" s="176"/>
      <c r="F83" s="19">
        <v>5</v>
      </c>
      <c r="G83" s="19">
        <v>5</v>
      </c>
      <c r="H83" s="37">
        <v>2</v>
      </c>
      <c r="I83" s="1"/>
      <c r="J83" s="1"/>
    </row>
    <row r="84" spans="2:10" x14ac:dyDescent="0.25">
      <c r="B84" s="179"/>
      <c r="C84" s="15" t="s">
        <v>21</v>
      </c>
      <c r="D84" s="176"/>
      <c r="E84" s="176"/>
      <c r="F84" s="38">
        <v>9</v>
      </c>
      <c r="G84" s="38">
        <v>9</v>
      </c>
      <c r="H84" s="39">
        <v>7</v>
      </c>
      <c r="I84" s="1"/>
      <c r="J84" s="1"/>
    </row>
    <row r="85" spans="2:10" ht="15.75" thickBot="1" x14ac:dyDescent="0.3">
      <c r="B85" s="178"/>
      <c r="C85" s="167" t="s">
        <v>71</v>
      </c>
      <c r="D85" s="168"/>
      <c r="E85" s="169"/>
      <c r="F85" s="45">
        <f>SUM(F80:F84)</f>
        <v>31</v>
      </c>
      <c r="G85" s="45">
        <f>SUM(G80:G84)</f>
        <v>24</v>
      </c>
      <c r="H85" s="46">
        <f>SUM(H80:H84)</f>
        <v>19</v>
      </c>
      <c r="I85" s="1"/>
      <c r="J85" s="1"/>
    </row>
    <row r="86" spans="2:10" x14ac:dyDescent="0.25">
      <c r="I86" s="1"/>
      <c r="J86" s="1"/>
    </row>
    <row r="87" spans="2:10" x14ac:dyDescent="0.25">
      <c r="B87" s="8" t="s">
        <v>80</v>
      </c>
      <c r="C87" s="50" t="s">
        <v>81</v>
      </c>
      <c r="I87" s="1"/>
      <c r="J87" s="1"/>
    </row>
    <row r="88" spans="2:10" x14ac:dyDescent="0.25">
      <c r="C88" s="51" t="s">
        <v>83</v>
      </c>
      <c r="I88" s="1"/>
      <c r="J88" s="1"/>
    </row>
    <row r="89" spans="2:10" x14ac:dyDescent="0.25">
      <c r="C89" s="50" t="s">
        <v>82</v>
      </c>
      <c r="I89" s="1"/>
      <c r="J89" s="1"/>
    </row>
    <row r="90" spans="2:10" x14ac:dyDescent="0.25">
      <c r="C90" s="50" t="s">
        <v>84</v>
      </c>
    </row>
  </sheetData>
  <mergeCells count="44">
    <mergeCell ref="B71:B72"/>
    <mergeCell ref="C72:E72"/>
    <mergeCell ref="B73:B74"/>
    <mergeCell ref="C74:E74"/>
    <mergeCell ref="D80:D84"/>
    <mergeCell ref="E80:E84"/>
    <mergeCell ref="D77:D78"/>
    <mergeCell ref="E77:E78"/>
    <mergeCell ref="B75:B76"/>
    <mergeCell ref="C76:E76"/>
    <mergeCell ref="B77:B79"/>
    <mergeCell ref="C79:E79"/>
    <mergeCell ref="B80:B85"/>
    <mergeCell ref="C85:E85"/>
    <mergeCell ref="E10:E14"/>
    <mergeCell ref="D10:D14"/>
    <mergeCell ref="B10:B15"/>
    <mergeCell ref="B16:B30"/>
    <mergeCell ref="C15:E15"/>
    <mergeCell ref="C30:E30"/>
    <mergeCell ref="D16:D29"/>
    <mergeCell ref="E16:E29"/>
    <mergeCell ref="C49:E49"/>
    <mergeCell ref="B31:B49"/>
    <mergeCell ref="C52:E52"/>
    <mergeCell ref="C54:E54"/>
    <mergeCell ref="B50:B52"/>
    <mergeCell ref="D50:D51"/>
    <mergeCell ref="E50:E51"/>
    <mergeCell ref="D31:D48"/>
    <mergeCell ref="E31:E48"/>
    <mergeCell ref="D57:D69"/>
    <mergeCell ref="E57:E69"/>
    <mergeCell ref="B53:B54"/>
    <mergeCell ref="B55:B56"/>
    <mergeCell ref="C56:E56"/>
    <mergeCell ref="B57:B70"/>
    <mergeCell ref="C70:E70"/>
    <mergeCell ref="C5:E5"/>
    <mergeCell ref="C9:E9"/>
    <mergeCell ref="C7:E7"/>
    <mergeCell ref="B4:B5"/>
    <mergeCell ref="B6:B7"/>
    <mergeCell ref="B8:B9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0"/>
  <sheetViews>
    <sheetView workbookViewId="0">
      <selection activeCell="B3" sqref="B3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5" width="15.85546875" customWidth="1"/>
    <col min="6" max="6" width="19.140625" customWidth="1"/>
    <col min="7" max="7" width="19.42578125" customWidth="1"/>
    <col min="8" max="8" width="21.5703125" customWidth="1"/>
    <col min="9" max="9" width="14.85546875" customWidth="1"/>
  </cols>
  <sheetData>
    <row r="2" spans="2:10" ht="15.75" thickBot="1" x14ac:dyDescent="0.3"/>
    <row r="3" spans="2:10" ht="45.75" thickBot="1" x14ac:dyDescent="0.3">
      <c r="B3" s="62" t="s">
        <v>0</v>
      </c>
      <c r="C3" s="63" t="s">
        <v>1</v>
      </c>
      <c r="D3" s="64" t="s">
        <v>12</v>
      </c>
      <c r="E3" s="64" t="s">
        <v>2</v>
      </c>
      <c r="F3" s="64" t="s">
        <v>3</v>
      </c>
      <c r="G3" s="64" t="s">
        <v>5</v>
      </c>
      <c r="H3" s="65" t="s">
        <v>4</v>
      </c>
      <c r="I3" s="1"/>
      <c r="J3" s="1"/>
    </row>
    <row r="4" spans="2:10" ht="15.75" thickBot="1" x14ac:dyDescent="0.3">
      <c r="B4" s="177" t="s">
        <v>72</v>
      </c>
      <c r="C4" s="25" t="s">
        <v>78</v>
      </c>
      <c r="D4" s="52" t="s">
        <v>77</v>
      </c>
      <c r="E4" s="52">
        <v>639</v>
      </c>
      <c r="F4" s="52">
        <f>5+9+17+20+17+17+1+4</f>
        <v>90</v>
      </c>
      <c r="G4" s="52">
        <f>81+2</f>
        <v>83</v>
      </c>
      <c r="H4" s="44">
        <f>65+2</f>
        <v>67</v>
      </c>
      <c r="I4" s="1"/>
      <c r="J4" s="1" t="s">
        <v>85</v>
      </c>
    </row>
    <row r="5" spans="2:10" ht="15.75" thickBot="1" x14ac:dyDescent="0.3">
      <c r="B5" s="178"/>
      <c r="C5" s="167" t="s">
        <v>71</v>
      </c>
      <c r="D5" s="168"/>
      <c r="E5" s="169"/>
      <c r="F5" s="66">
        <f>F4</f>
        <v>90</v>
      </c>
      <c r="G5" s="66">
        <f>G4</f>
        <v>83</v>
      </c>
      <c r="H5" s="67">
        <f>H4</f>
        <v>67</v>
      </c>
      <c r="I5" s="1"/>
      <c r="J5" s="1" t="s">
        <v>85</v>
      </c>
    </row>
    <row r="6" spans="2:10" ht="15.75" thickBot="1" x14ac:dyDescent="0.3">
      <c r="B6" s="177" t="s">
        <v>73</v>
      </c>
      <c r="C6" s="25" t="s">
        <v>74</v>
      </c>
      <c r="D6" s="52" t="s">
        <v>77</v>
      </c>
      <c r="E6" s="52">
        <f>46+104+36+31</f>
        <v>217</v>
      </c>
      <c r="F6" s="52">
        <f>10+23+8</f>
        <v>41</v>
      </c>
      <c r="G6" s="52">
        <v>32</v>
      </c>
      <c r="H6" s="44">
        <v>17</v>
      </c>
      <c r="I6" s="1"/>
      <c r="J6" s="1" t="s">
        <v>85</v>
      </c>
    </row>
    <row r="7" spans="2:10" ht="15.75" thickBot="1" x14ac:dyDescent="0.3">
      <c r="B7" s="178"/>
      <c r="C7" s="194" t="s">
        <v>71</v>
      </c>
      <c r="D7" s="195"/>
      <c r="E7" s="196"/>
      <c r="F7" s="66"/>
      <c r="G7" s="60"/>
      <c r="H7" s="61"/>
      <c r="I7" s="1"/>
      <c r="J7" s="1" t="s">
        <v>85</v>
      </c>
    </row>
    <row r="8" spans="2:10" ht="15.75" thickBot="1" x14ac:dyDescent="0.3">
      <c r="B8" s="177">
        <v>3</v>
      </c>
      <c r="C8" s="25" t="s">
        <v>79</v>
      </c>
      <c r="D8" s="52" t="s">
        <v>77</v>
      </c>
      <c r="E8" s="52"/>
      <c r="F8" s="52">
        <v>72</v>
      </c>
      <c r="G8" s="52">
        <v>72</v>
      </c>
      <c r="H8" s="44">
        <v>56</v>
      </c>
      <c r="I8" s="1"/>
      <c r="J8" s="1" t="s">
        <v>85</v>
      </c>
    </row>
    <row r="9" spans="2:10" ht="15.75" thickBot="1" x14ac:dyDescent="0.3">
      <c r="B9" s="178"/>
      <c r="C9" s="194" t="s">
        <v>71</v>
      </c>
      <c r="D9" s="195"/>
      <c r="E9" s="196"/>
      <c r="F9" s="66">
        <f>F8</f>
        <v>72</v>
      </c>
      <c r="G9" s="60"/>
      <c r="H9" s="61"/>
      <c r="I9" s="1"/>
      <c r="J9" s="1" t="s">
        <v>85</v>
      </c>
    </row>
    <row r="10" spans="2:10" x14ac:dyDescent="0.25">
      <c r="B10" s="177">
        <v>4</v>
      </c>
      <c r="C10" s="12" t="s">
        <v>6</v>
      </c>
      <c r="D10" s="175" t="s">
        <v>13</v>
      </c>
      <c r="E10" s="175">
        <v>80</v>
      </c>
      <c r="F10" s="35">
        <f>1+3</f>
        <v>4</v>
      </c>
      <c r="G10" s="35">
        <f>4</f>
        <v>4</v>
      </c>
      <c r="H10" s="36">
        <f>2</f>
        <v>2</v>
      </c>
      <c r="I10" s="1"/>
      <c r="J10" s="1" t="s">
        <v>85</v>
      </c>
    </row>
    <row r="11" spans="2:10" x14ac:dyDescent="0.25">
      <c r="B11" s="179"/>
      <c r="C11" s="13" t="s">
        <v>7</v>
      </c>
      <c r="D11" s="176"/>
      <c r="E11" s="176"/>
      <c r="F11" s="55">
        <v>0</v>
      </c>
      <c r="G11" s="55">
        <v>0</v>
      </c>
      <c r="H11" s="37">
        <v>0</v>
      </c>
      <c r="I11" s="1"/>
      <c r="J11" s="1" t="s">
        <v>85</v>
      </c>
    </row>
    <row r="12" spans="2:10" x14ac:dyDescent="0.25">
      <c r="B12" s="179"/>
      <c r="C12" s="13" t="s">
        <v>8</v>
      </c>
      <c r="D12" s="176"/>
      <c r="E12" s="176"/>
      <c r="F12" s="55">
        <v>14</v>
      </c>
      <c r="G12" s="55">
        <v>14</v>
      </c>
      <c r="H12" s="37">
        <v>14</v>
      </c>
      <c r="I12" s="1"/>
      <c r="J12" s="1" t="s">
        <v>85</v>
      </c>
    </row>
    <row r="13" spans="2:10" x14ac:dyDescent="0.25">
      <c r="B13" s="179"/>
      <c r="C13" s="13" t="s">
        <v>9</v>
      </c>
      <c r="D13" s="176"/>
      <c r="E13" s="176"/>
      <c r="F13" s="55">
        <f>1+3</f>
        <v>4</v>
      </c>
      <c r="G13" s="55">
        <v>4</v>
      </c>
      <c r="H13" s="37">
        <v>3</v>
      </c>
      <c r="I13" s="1"/>
      <c r="J13" s="1" t="s">
        <v>85</v>
      </c>
    </row>
    <row r="14" spans="2:10" x14ac:dyDescent="0.25">
      <c r="B14" s="179"/>
      <c r="C14" s="15" t="s">
        <v>10</v>
      </c>
      <c r="D14" s="176"/>
      <c r="E14" s="176"/>
      <c r="F14" s="38">
        <v>1</v>
      </c>
      <c r="G14" s="38">
        <v>1</v>
      </c>
      <c r="H14" s="39">
        <v>1</v>
      </c>
      <c r="I14" s="1"/>
      <c r="J14" s="1" t="s">
        <v>85</v>
      </c>
    </row>
    <row r="15" spans="2:10" ht="15.75" thickBot="1" x14ac:dyDescent="0.3">
      <c r="B15" s="178"/>
      <c r="C15" s="167" t="s">
        <v>71</v>
      </c>
      <c r="D15" s="168"/>
      <c r="E15" s="169"/>
      <c r="F15" s="40">
        <f>SUM(F10:F14)</f>
        <v>23</v>
      </c>
      <c r="G15" s="40">
        <f>SUM(G10:G14)</f>
        <v>23</v>
      </c>
      <c r="H15" s="41">
        <f>SUM(H10:H14)</f>
        <v>20</v>
      </c>
      <c r="I15" s="1"/>
      <c r="J15" s="1" t="s">
        <v>85</v>
      </c>
    </row>
    <row r="16" spans="2:10" x14ac:dyDescent="0.25">
      <c r="B16" s="191">
        <v>5</v>
      </c>
      <c r="C16" s="16" t="s">
        <v>22</v>
      </c>
      <c r="D16" s="186" t="s">
        <v>13</v>
      </c>
      <c r="E16" s="186">
        <v>160</v>
      </c>
      <c r="F16" s="54">
        <f>4+9</f>
        <v>13</v>
      </c>
      <c r="G16" s="54">
        <v>13</v>
      </c>
      <c r="H16" s="36">
        <v>10</v>
      </c>
      <c r="I16" s="1"/>
      <c r="J16" s="1" t="s">
        <v>85</v>
      </c>
    </row>
    <row r="17" spans="2:10" x14ac:dyDescent="0.25">
      <c r="B17" s="192"/>
      <c r="C17" s="18" t="s">
        <v>23</v>
      </c>
      <c r="D17" s="187"/>
      <c r="E17" s="187"/>
      <c r="F17" s="55">
        <v>0</v>
      </c>
      <c r="G17" s="55">
        <v>0</v>
      </c>
      <c r="H17" s="37">
        <v>0</v>
      </c>
      <c r="I17" s="1"/>
      <c r="J17" s="1" t="s">
        <v>85</v>
      </c>
    </row>
    <row r="18" spans="2:10" x14ac:dyDescent="0.25">
      <c r="B18" s="192"/>
      <c r="C18" s="18" t="s">
        <v>24</v>
      </c>
      <c r="D18" s="187"/>
      <c r="E18" s="187"/>
      <c r="F18" s="55">
        <v>4</v>
      </c>
      <c r="G18" s="55">
        <v>1</v>
      </c>
      <c r="H18" s="37">
        <v>1</v>
      </c>
      <c r="I18" s="1"/>
      <c r="J18" s="1" t="s">
        <v>85</v>
      </c>
    </row>
    <row r="19" spans="2:10" x14ac:dyDescent="0.25">
      <c r="B19" s="192"/>
      <c r="C19" s="18" t="s">
        <v>75</v>
      </c>
      <c r="D19" s="187"/>
      <c r="E19" s="187"/>
      <c r="F19" s="55">
        <v>4</v>
      </c>
      <c r="G19" s="55">
        <v>2</v>
      </c>
      <c r="H19" s="37">
        <v>2</v>
      </c>
      <c r="I19" s="1"/>
      <c r="J19" s="1" t="s">
        <v>86</v>
      </c>
    </row>
    <row r="20" spans="2:10" x14ac:dyDescent="0.25">
      <c r="B20" s="192"/>
      <c r="C20" s="18" t="s">
        <v>76</v>
      </c>
      <c r="D20" s="187"/>
      <c r="E20" s="187"/>
      <c r="F20" s="55">
        <v>0</v>
      </c>
      <c r="G20" s="55">
        <v>0</v>
      </c>
      <c r="H20" s="37">
        <v>0</v>
      </c>
      <c r="I20" s="1"/>
      <c r="J20" s="1" t="s">
        <v>86</v>
      </c>
    </row>
    <row r="21" spans="2:10" x14ac:dyDescent="0.25">
      <c r="B21" s="192"/>
      <c r="C21" s="18" t="s">
        <v>32</v>
      </c>
      <c r="D21" s="187"/>
      <c r="E21" s="187"/>
      <c r="F21" s="55">
        <v>4</v>
      </c>
      <c r="G21" s="55">
        <v>3</v>
      </c>
      <c r="H21" s="37">
        <v>2</v>
      </c>
      <c r="I21" s="1"/>
      <c r="J21" s="1" t="s">
        <v>86</v>
      </c>
    </row>
    <row r="22" spans="2:10" x14ac:dyDescent="0.25">
      <c r="B22" s="192"/>
      <c r="C22" s="18" t="s">
        <v>25</v>
      </c>
      <c r="D22" s="187"/>
      <c r="E22" s="187"/>
      <c r="F22" s="55">
        <v>21</v>
      </c>
      <c r="G22" s="55">
        <v>15</v>
      </c>
      <c r="H22" s="37">
        <v>10</v>
      </c>
      <c r="I22" s="1"/>
      <c r="J22" s="1" t="s">
        <v>86</v>
      </c>
    </row>
    <row r="23" spans="2:10" x14ac:dyDescent="0.25">
      <c r="B23" s="192"/>
      <c r="C23" s="18" t="s">
        <v>26</v>
      </c>
      <c r="D23" s="187"/>
      <c r="E23" s="187"/>
      <c r="F23" s="55">
        <v>8</v>
      </c>
      <c r="G23" s="55">
        <v>7</v>
      </c>
      <c r="H23" s="37">
        <v>6</v>
      </c>
      <c r="I23" s="1"/>
      <c r="J23" s="1" t="s">
        <v>86</v>
      </c>
    </row>
    <row r="24" spans="2:10" x14ac:dyDescent="0.25">
      <c r="B24" s="192"/>
      <c r="C24" s="18" t="s">
        <v>27</v>
      </c>
      <c r="D24" s="187"/>
      <c r="E24" s="187"/>
      <c r="F24" s="55">
        <v>8</v>
      </c>
      <c r="G24" s="55">
        <v>5</v>
      </c>
      <c r="H24" s="37">
        <v>2</v>
      </c>
      <c r="I24" s="1"/>
      <c r="J24" s="1" t="s">
        <v>86</v>
      </c>
    </row>
    <row r="25" spans="2:10" x14ac:dyDescent="0.25">
      <c r="B25" s="192"/>
      <c r="C25" s="18" t="s">
        <v>28</v>
      </c>
      <c r="D25" s="187"/>
      <c r="E25" s="187"/>
      <c r="F25" s="55">
        <v>13</v>
      </c>
      <c r="G25" s="55">
        <v>12</v>
      </c>
      <c r="H25" s="37">
        <v>10</v>
      </c>
      <c r="I25" s="1"/>
      <c r="J25" s="1" t="s">
        <v>86</v>
      </c>
    </row>
    <row r="26" spans="2:10" x14ac:dyDescent="0.25">
      <c r="B26" s="192"/>
      <c r="C26" s="18" t="s">
        <v>29</v>
      </c>
      <c r="D26" s="187"/>
      <c r="E26" s="187"/>
      <c r="F26" s="55">
        <v>3</v>
      </c>
      <c r="G26" s="55">
        <v>3</v>
      </c>
      <c r="H26" s="37">
        <v>2</v>
      </c>
      <c r="I26" s="1"/>
      <c r="J26" s="1" t="s">
        <v>86</v>
      </c>
    </row>
    <row r="27" spans="2:10" x14ac:dyDescent="0.25">
      <c r="B27" s="192"/>
      <c r="C27" s="18" t="s">
        <v>30</v>
      </c>
      <c r="D27" s="187"/>
      <c r="E27" s="187"/>
      <c r="F27" s="55">
        <v>24</v>
      </c>
      <c r="G27" s="55">
        <v>21</v>
      </c>
      <c r="H27" s="37">
        <v>15</v>
      </c>
      <c r="I27" s="1"/>
      <c r="J27" s="1" t="s">
        <v>86</v>
      </c>
    </row>
    <row r="28" spans="2:10" x14ac:dyDescent="0.25">
      <c r="B28" s="192"/>
      <c r="C28" s="18" t="s">
        <v>33</v>
      </c>
      <c r="D28" s="187"/>
      <c r="E28" s="187"/>
      <c r="F28" s="55">
        <v>3</v>
      </c>
      <c r="G28" s="55">
        <v>2</v>
      </c>
      <c r="H28" s="37">
        <v>1</v>
      </c>
      <c r="I28" s="1"/>
      <c r="J28" s="1" t="s">
        <v>86</v>
      </c>
    </row>
    <row r="29" spans="2:10" x14ac:dyDescent="0.25">
      <c r="B29" s="192"/>
      <c r="C29" s="18" t="s">
        <v>31</v>
      </c>
      <c r="D29" s="187"/>
      <c r="E29" s="187"/>
      <c r="F29" s="55">
        <v>1</v>
      </c>
      <c r="G29" s="55">
        <v>1</v>
      </c>
      <c r="H29" s="37">
        <v>1</v>
      </c>
      <c r="I29" s="1"/>
      <c r="J29" s="1" t="s">
        <v>86</v>
      </c>
    </row>
    <row r="30" spans="2:10" ht="15.75" thickBot="1" x14ac:dyDescent="0.3">
      <c r="B30" s="193"/>
      <c r="C30" s="183" t="s">
        <v>71</v>
      </c>
      <c r="D30" s="184"/>
      <c r="E30" s="185"/>
      <c r="F30" s="40">
        <f>SUM(F16:F29)</f>
        <v>106</v>
      </c>
      <c r="G30" s="40">
        <f>SUM(G16:G29)</f>
        <v>85</v>
      </c>
      <c r="H30" s="41">
        <f>SUM(H16:H29)</f>
        <v>62</v>
      </c>
      <c r="I30" s="1"/>
      <c r="J30" s="1" t="s">
        <v>86</v>
      </c>
    </row>
    <row r="31" spans="2:10" ht="30" x14ac:dyDescent="0.25">
      <c r="B31" s="177">
        <v>6</v>
      </c>
      <c r="C31" s="20" t="s">
        <v>34</v>
      </c>
      <c r="D31" s="176" t="s">
        <v>14</v>
      </c>
      <c r="E31" s="176">
        <v>340</v>
      </c>
      <c r="F31" s="54">
        <v>2</v>
      </c>
      <c r="G31" s="54">
        <v>2</v>
      </c>
      <c r="H31" s="42">
        <v>1</v>
      </c>
      <c r="I31" s="1"/>
      <c r="J31" s="1" t="s">
        <v>86</v>
      </c>
    </row>
    <row r="32" spans="2:10" x14ac:dyDescent="0.25">
      <c r="B32" s="179"/>
      <c r="C32" s="21" t="s">
        <v>39</v>
      </c>
      <c r="D32" s="176"/>
      <c r="E32" s="176"/>
      <c r="F32" s="55">
        <v>0</v>
      </c>
      <c r="G32" s="55">
        <v>0</v>
      </c>
      <c r="H32" s="37">
        <v>0</v>
      </c>
      <c r="I32" s="1"/>
      <c r="J32" s="1" t="s">
        <v>86</v>
      </c>
    </row>
    <row r="33" spans="2:10" x14ac:dyDescent="0.25">
      <c r="B33" s="179"/>
      <c r="C33" s="21" t="s">
        <v>40</v>
      </c>
      <c r="D33" s="176"/>
      <c r="E33" s="176"/>
      <c r="F33" s="55">
        <v>7</v>
      </c>
      <c r="G33" s="55">
        <v>6</v>
      </c>
      <c r="H33" s="37">
        <v>4</v>
      </c>
      <c r="I33" s="1"/>
      <c r="J33" s="1" t="s">
        <v>86</v>
      </c>
    </row>
    <row r="34" spans="2:10" x14ac:dyDescent="0.25">
      <c r="B34" s="179"/>
      <c r="C34" s="21" t="s">
        <v>41</v>
      </c>
      <c r="D34" s="176"/>
      <c r="E34" s="176"/>
      <c r="F34" s="55">
        <v>5</v>
      </c>
      <c r="G34" s="55">
        <v>5</v>
      </c>
      <c r="H34" s="37">
        <v>3</v>
      </c>
      <c r="I34" s="1"/>
      <c r="J34" s="1" t="s">
        <v>87</v>
      </c>
    </row>
    <row r="35" spans="2:10" x14ac:dyDescent="0.25">
      <c r="B35" s="179"/>
      <c r="C35" s="21" t="s">
        <v>42</v>
      </c>
      <c r="D35" s="176"/>
      <c r="E35" s="176"/>
      <c r="F35" s="55">
        <v>14</v>
      </c>
      <c r="G35" s="55">
        <v>14</v>
      </c>
      <c r="H35" s="37">
        <v>12</v>
      </c>
      <c r="I35" s="1"/>
      <c r="J35" s="1" t="s">
        <v>87</v>
      </c>
    </row>
    <row r="36" spans="2:10" x14ac:dyDescent="0.25">
      <c r="B36" s="179"/>
      <c r="C36" s="21" t="s">
        <v>43</v>
      </c>
      <c r="D36" s="176"/>
      <c r="E36" s="176"/>
      <c r="F36" s="55">
        <v>3</v>
      </c>
      <c r="G36" s="55">
        <v>3</v>
      </c>
      <c r="H36" s="37">
        <v>2</v>
      </c>
      <c r="I36" s="1"/>
      <c r="J36" s="1" t="s">
        <v>87</v>
      </c>
    </row>
    <row r="37" spans="2:10" x14ac:dyDescent="0.25">
      <c r="B37" s="179"/>
      <c r="C37" s="21" t="s">
        <v>44</v>
      </c>
      <c r="D37" s="176"/>
      <c r="E37" s="176"/>
      <c r="F37" s="55">
        <v>2</v>
      </c>
      <c r="G37" s="55">
        <v>2</v>
      </c>
      <c r="H37" s="37">
        <v>2</v>
      </c>
      <c r="I37" s="1"/>
      <c r="J37" s="1" t="s">
        <v>87</v>
      </c>
    </row>
    <row r="38" spans="2:10" x14ac:dyDescent="0.25">
      <c r="B38" s="179"/>
      <c r="C38" s="21" t="s">
        <v>35</v>
      </c>
      <c r="D38" s="176"/>
      <c r="E38" s="176"/>
      <c r="F38" s="55">
        <v>6</v>
      </c>
      <c r="G38" s="55">
        <v>6</v>
      </c>
      <c r="H38" s="37">
        <v>6</v>
      </c>
      <c r="I38" s="1"/>
      <c r="J38" s="1" t="s">
        <v>87</v>
      </c>
    </row>
    <row r="39" spans="2:10" x14ac:dyDescent="0.25">
      <c r="B39" s="179"/>
      <c r="C39" s="21" t="s">
        <v>45</v>
      </c>
      <c r="D39" s="176"/>
      <c r="E39" s="176"/>
      <c r="F39" s="55">
        <v>4</v>
      </c>
      <c r="G39" s="55">
        <v>2</v>
      </c>
      <c r="H39" s="37">
        <v>2</v>
      </c>
      <c r="I39" s="1"/>
      <c r="J39" s="1" t="s">
        <v>87</v>
      </c>
    </row>
    <row r="40" spans="2:10" x14ac:dyDescent="0.25">
      <c r="B40" s="179"/>
      <c r="C40" s="21" t="s">
        <v>46</v>
      </c>
      <c r="D40" s="176"/>
      <c r="E40" s="176"/>
      <c r="F40" s="55">
        <v>29</v>
      </c>
      <c r="G40" s="55">
        <v>23</v>
      </c>
      <c r="H40" s="37">
        <v>21</v>
      </c>
      <c r="I40" s="1"/>
      <c r="J40" s="1" t="s">
        <v>87</v>
      </c>
    </row>
    <row r="41" spans="2:10" x14ac:dyDescent="0.25">
      <c r="B41" s="179"/>
      <c r="C41" s="21" t="s">
        <v>47</v>
      </c>
      <c r="D41" s="176"/>
      <c r="E41" s="176"/>
      <c r="F41" s="55">
        <v>9</v>
      </c>
      <c r="G41" s="55">
        <v>8</v>
      </c>
      <c r="H41" s="37">
        <v>4</v>
      </c>
      <c r="I41" s="1"/>
      <c r="J41" s="1" t="s">
        <v>87</v>
      </c>
    </row>
    <row r="42" spans="2:10" x14ac:dyDescent="0.25">
      <c r="B42" s="179"/>
      <c r="C42" s="21" t="s">
        <v>48</v>
      </c>
      <c r="D42" s="176"/>
      <c r="E42" s="176"/>
      <c r="F42" s="55">
        <v>3</v>
      </c>
      <c r="G42" s="55">
        <v>3</v>
      </c>
      <c r="H42" s="37">
        <v>3</v>
      </c>
      <c r="I42" s="1"/>
      <c r="J42" s="1" t="s">
        <v>87</v>
      </c>
    </row>
    <row r="43" spans="2:10" x14ac:dyDescent="0.25">
      <c r="B43" s="179"/>
      <c r="C43" s="21" t="s">
        <v>49</v>
      </c>
      <c r="D43" s="176"/>
      <c r="E43" s="176"/>
      <c r="F43" s="55">
        <v>1</v>
      </c>
      <c r="G43" s="55">
        <v>1</v>
      </c>
      <c r="H43" s="37">
        <v>1</v>
      </c>
      <c r="I43" s="1"/>
      <c r="J43" s="1" t="s">
        <v>87</v>
      </c>
    </row>
    <row r="44" spans="2:10" x14ac:dyDescent="0.25">
      <c r="B44" s="179"/>
      <c r="C44" s="21" t="s">
        <v>69</v>
      </c>
      <c r="D44" s="176"/>
      <c r="E44" s="176"/>
      <c r="F44" s="55">
        <v>2</v>
      </c>
      <c r="G44" s="55">
        <v>1</v>
      </c>
      <c r="H44" s="37">
        <v>1</v>
      </c>
      <c r="I44" s="1"/>
      <c r="J44" s="1" t="s">
        <v>87</v>
      </c>
    </row>
    <row r="45" spans="2:10" x14ac:dyDescent="0.25">
      <c r="B45" s="179"/>
      <c r="C45" s="21" t="s">
        <v>50</v>
      </c>
      <c r="D45" s="176"/>
      <c r="E45" s="176"/>
      <c r="F45" s="55">
        <v>5</v>
      </c>
      <c r="G45" s="55">
        <v>4</v>
      </c>
      <c r="H45" s="37">
        <v>4</v>
      </c>
      <c r="I45" s="1"/>
      <c r="J45" s="1" t="s">
        <v>87</v>
      </c>
    </row>
    <row r="46" spans="2:10" x14ac:dyDescent="0.25">
      <c r="B46" s="179"/>
      <c r="C46" s="21" t="s">
        <v>36</v>
      </c>
      <c r="D46" s="176"/>
      <c r="E46" s="176"/>
      <c r="F46" s="55">
        <v>15</v>
      </c>
      <c r="G46" s="55">
        <v>10</v>
      </c>
      <c r="H46" s="37">
        <v>6</v>
      </c>
      <c r="I46" s="1"/>
      <c r="J46" s="1" t="s">
        <v>87</v>
      </c>
    </row>
    <row r="47" spans="2:10" x14ac:dyDescent="0.25">
      <c r="B47" s="179"/>
      <c r="C47" s="21" t="s">
        <v>37</v>
      </c>
      <c r="D47" s="176"/>
      <c r="E47" s="176"/>
      <c r="F47" s="55">
        <v>16</v>
      </c>
      <c r="G47" s="55">
        <v>14</v>
      </c>
      <c r="H47" s="37">
        <v>10</v>
      </c>
      <c r="I47" s="1"/>
      <c r="J47" s="1" t="s">
        <v>87</v>
      </c>
    </row>
    <row r="48" spans="2:10" x14ac:dyDescent="0.25">
      <c r="B48" s="179"/>
      <c r="C48" s="22" t="s">
        <v>51</v>
      </c>
      <c r="D48" s="176"/>
      <c r="E48" s="176"/>
      <c r="F48" s="38">
        <v>0</v>
      </c>
      <c r="G48" s="38">
        <v>0</v>
      </c>
      <c r="H48" s="39">
        <v>0</v>
      </c>
      <c r="I48" s="1"/>
      <c r="J48" s="1" t="s">
        <v>87</v>
      </c>
    </row>
    <row r="49" spans="2:10" ht="15.75" thickBot="1" x14ac:dyDescent="0.3">
      <c r="B49" s="178"/>
      <c r="C49" s="180" t="s">
        <v>71</v>
      </c>
      <c r="D49" s="181"/>
      <c r="E49" s="182"/>
      <c r="F49" s="40">
        <f>SUM(F31:F48)</f>
        <v>123</v>
      </c>
      <c r="G49" s="40">
        <f>SUM(G31:G48)</f>
        <v>104</v>
      </c>
      <c r="H49" s="41">
        <f>SUM(H31:H48)</f>
        <v>82</v>
      </c>
      <c r="I49" s="1"/>
      <c r="J49" s="1" t="s">
        <v>88</v>
      </c>
    </row>
    <row r="50" spans="2:10" ht="30" x14ac:dyDescent="0.25">
      <c r="B50" s="177">
        <v>7</v>
      </c>
      <c r="C50" s="23" t="s">
        <v>38</v>
      </c>
      <c r="D50" s="175" t="s">
        <v>14</v>
      </c>
      <c r="E50" s="175">
        <v>42</v>
      </c>
      <c r="F50" s="35">
        <v>1</v>
      </c>
      <c r="G50" s="35">
        <v>1</v>
      </c>
      <c r="H50" s="36">
        <v>0</v>
      </c>
      <c r="I50" s="1"/>
      <c r="J50" s="1" t="s">
        <v>88</v>
      </c>
    </row>
    <row r="51" spans="2:10" ht="30" x14ac:dyDescent="0.25">
      <c r="B51" s="179"/>
      <c r="C51" s="24" t="s">
        <v>52</v>
      </c>
      <c r="D51" s="176"/>
      <c r="E51" s="176"/>
      <c r="F51" s="55">
        <v>6</v>
      </c>
      <c r="G51" s="55">
        <v>6</v>
      </c>
      <c r="H51" s="55">
        <v>3</v>
      </c>
      <c r="I51" s="1"/>
      <c r="J51" s="1" t="s">
        <v>88</v>
      </c>
    </row>
    <row r="52" spans="2:10" ht="15.75" thickBot="1" x14ac:dyDescent="0.3">
      <c r="B52" s="178"/>
      <c r="C52" s="180" t="s">
        <v>71</v>
      </c>
      <c r="D52" s="181"/>
      <c r="E52" s="182"/>
      <c r="F52" s="47">
        <f>SUM(F51)</f>
        <v>6</v>
      </c>
      <c r="G52" s="47">
        <f>SUM(G51)</f>
        <v>6</v>
      </c>
      <c r="H52" s="47">
        <f>SUM(H51)</f>
        <v>3</v>
      </c>
      <c r="I52" s="1"/>
      <c r="J52" s="1" t="s">
        <v>88</v>
      </c>
    </row>
    <row r="53" spans="2:10" ht="30" x14ac:dyDescent="0.25">
      <c r="B53" s="177">
        <v>8</v>
      </c>
      <c r="C53" s="25" t="s">
        <v>11</v>
      </c>
      <c r="D53" s="52" t="s">
        <v>14</v>
      </c>
      <c r="E53" s="52">
        <v>50</v>
      </c>
      <c r="F53" s="53">
        <v>31</v>
      </c>
      <c r="G53" s="53">
        <v>28</v>
      </c>
      <c r="H53" s="43">
        <v>27</v>
      </c>
      <c r="I53" s="1"/>
      <c r="J53" s="1" t="s">
        <v>88</v>
      </c>
    </row>
    <row r="54" spans="2:10" ht="15.75" thickBot="1" x14ac:dyDescent="0.3">
      <c r="B54" s="178"/>
      <c r="C54" s="167" t="s">
        <v>71</v>
      </c>
      <c r="D54" s="168"/>
      <c r="E54" s="169"/>
      <c r="F54" s="40">
        <f>SUM(F53)</f>
        <v>31</v>
      </c>
      <c r="G54" s="40">
        <f>SUM(G53)</f>
        <v>28</v>
      </c>
      <c r="H54" s="41">
        <f>SUM(H53)</f>
        <v>27</v>
      </c>
      <c r="I54" s="1"/>
      <c r="J54" s="1" t="s">
        <v>88</v>
      </c>
    </row>
    <row r="55" spans="2:10" x14ac:dyDescent="0.25">
      <c r="B55" s="177">
        <v>9</v>
      </c>
      <c r="C55" s="25" t="s">
        <v>53</v>
      </c>
      <c r="D55" s="52" t="s">
        <v>14</v>
      </c>
      <c r="E55" s="52">
        <v>35</v>
      </c>
      <c r="F55" s="52">
        <v>1</v>
      </c>
      <c r="G55" s="52">
        <v>1</v>
      </c>
      <c r="H55" s="44">
        <v>0</v>
      </c>
      <c r="I55" s="1"/>
      <c r="J55" s="1" t="s">
        <v>88</v>
      </c>
    </row>
    <row r="56" spans="2:10" ht="15.75" thickBot="1" x14ac:dyDescent="0.3">
      <c r="B56" s="178"/>
      <c r="C56" s="167" t="s">
        <v>71</v>
      </c>
      <c r="D56" s="168"/>
      <c r="E56" s="169"/>
      <c r="F56" s="40">
        <f>SUM(F55)</f>
        <v>1</v>
      </c>
      <c r="G56" s="40">
        <f>SUM(G55)</f>
        <v>1</v>
      </c>
      <c r="H56" s="41">
        <f>SUM(H55)</f>
        <v>0</v>
      </c>
      <c r="I56" s="1"/>
      <c r="J56" s="1" t="s">
        <v>88</v>
      </c>
    </row>
    <row r="57" spans="2:10" x14ac:dyDescent="0.25">
      <c r="B57" s="177">
        <v>10</v>
      </c>
      <c r="C57" s="27" t="s">
        <v>70</v>
      </c>
      <c r="D57" s="175" t="s">
        <v>14</v>
      </c>
      <c r="E57" s="175">
        <v>260</v>
      </c>
      <c r="F57" s="35">
        <v>2</v>
      </c>
      <c r="G57" s="35">
        <v>1</v>
      </c>
      <c r="H57" s="36">
        <v>1</v>
      </c>
      <c r="I57" s="1"/>
      <c r="J57" s="1" t="s">
        <v>88</v>
      </c>
    </row>
    <row r="58" spans="2:10" x14ac:dyDescent="0.25">
      <c r="B58" s="179"/>
      <c r="C58" s="28" t="s">
        <v>54</v>
      </c>
      <c r="D58" s="176"/>
      <c r="E58" s="176"/>
      <c r="F58" s="55">
        <v>1</v>
      </c>
      <c r="G58" s="55">
        <v>1</v>
      </c>
      <c r="H58" s="37">
        <v>1</v>
      </c>
      <c r="I58" s="1"/>
      <c r="J58" s="1" t="s">
        <v>88</v>
      </c>
    </row>
    <row r="59" spans="2:10" x14ac:dyDescent="0.25">
      <c r="B59" s="179"/>
      <c r="C59" s="28" t="s">
        <v>55</v>
      </c>
      <c r="D59" s="176"/>
      <c r="E59" s="176"/>
      <c r="F59" s="55">
        <v>4</v>
      </c>
      <c r="G59" s="55">
        <v>4</v>
      </c>
      <c r="H59" s="37">
        <v>3</v>
      </c>
      <c r="I59" s="1"/>
      <c r="J59" s="1" t="s">
        <v>88</v>
      </c>
    </row>
    <row r="60" spans="2:10" x14ac:dyDescent="0.25">
      <c r="B60" s="179"/>
      <c r="C60" s="28" t="s">
        <v>56</v>
      </c>
      <c r="D60" s="176"/>
      <c r="E60" s="176"/>
      <c r="F60" s="55">
        <v>1</v>
      </c>
      <c r="G60" s="55">
        <v>1</v>
      </c>
      <c r="H60" s="37">
        <v>1</v>
      </c>
      <c r="I60" s="1"/>
      <c r="J60" s="1" t="s">
        <v>89</v>
      </c>
    </row>
    <row r="61" spans="2:10" x14ac:dyDescent="0.25">
      <c r="B61" s="179"/>
      <c r="C61" s="28" t="s">
        <v>57</v>
      </c>
      <c r="D61" s="176"/>
      <c r="E61" s="176"/>
      <c r="F61" s="55">
        <v>12</v>
      </c>
      <c r="G61" s="55">
        <v>12</v>
      </c>
      <c r="H61" s="37">
        <v>8</v>
      </c>
      <c r="I61" s="1"/>
      <c r="J61" s="1" t="s">
        <v>89</v>
      </c>
    </row>
    <row r="62" spans="2:10" x14ac:dyDescent="0.25">
      <c r="B62" s="179"/>
      <c r="C62" s="28" t="s">
        <v>58</v>
      </c>
      <c r="D62" s="176"/>
      <c r="E62" s="176"/>
      <c r="F62" s="55">
        <v>9</v>
      </c>
      <c r="G62" s="55">
        <v>9</v>
      </c>
      <c r="H62" s="37">
        <v>8</v>
      </c>
      <c r="I62" s="1"/>
      <c r="J62" s="1" t="s">
        <v>89</v>
      </c>
    </row>
    <row r="63" spans="2:10" x14ac:dyDescent="0.25">
      <c r="B63" s="179"/>
      <c r="C63" s="28" t="s">
        <v>59</v>
      </c>
      <c r="D63" s="176"/>
      <c r="E63" s="176"/>
      <c r="F63" s="55">
        <v>1</v>
      </c>
      <c r="G63" s="55">
        <v>1</v>
      </c>
      <c r="H63" s="37">
        <v>1</v>
      </c>
      <c r="I63" s="1"/>
      <c r="J63" s="1" t="s">
        <v>89</v>
      </c>
    </row>
    <row r="64" spans="2:10" x14ac:dyDescent="0.25">
      <c r="B64" s="179"/>
      <c r="C64" s="28" t="s">
        <v>60</v>
      </c>
      <c r="D64" s="176"/>
      <c r="E64" s="176"/>
      <c r="F64" s="55">
        <v>2</v>
      </c>
      <c r="G64" s="55">
        <v>2</v>
      </c>
      <c r="H64" s="37">
        <v>2</v>
      </c>
      <c r="I64" s="1"/>
      <c r="J64" s="1" t="s">
        <v>89</v>
      </c>
    </row>
    <row r="65" spans="2:10" x14ac:dyDescent="0.25">
      <c r="B65" s="179"/>
      <c r="C65" s="28" t="s">
        <v>61</v>
      </c>
      <c r="D65" s="176"/>
      <c r="E65" s="176"/>
      <c r="F65" s="55">
        <v>7</v>
      </c>
      <c r="G65" s="55">
        <v>7</v>
      </c>
      <c r="H65" s="37">
        <v>6</v>
      </c>
      <c r="I65" s="1"/>
      <c r="J65" s="1" t="s">
        <v>89</v>
      </c>
    </row>
    <row r="66" spans="2:10" x14ac:dyDescent="0.25">
      <c r="B66" s="179"/>
      <c r="C66" s="28" t="s">
        <v>62</v>
      </c>
      <c r="D66" s="176"/>
      <c r="E66" s="176"/>
      <c r="F66" s="55">
        <v>13</v>
      </c>
      <c r="G66" s="55">
        <v>6</v>
      </c>
      <c r="H66" s="37">
        <v>6</v>
      </c>
      <c r="I66" s="1"/>
      <c r="J66" s="1" t="s">
        <v>89</v>
      </c>
    </row>
    <row r="67" spans="2:10" x14ac:dyDescent="0.25">
      <c r="B67" s="179"/>
      <c r="C67" s="28" t="s">
        <v>63</v>
      </c>
      <c r="D67" s="176"/>
      <c r="E67" s="176"/>
      <c r="F67" s="55">
        <v>6</v>
      </c>
      <c r="G67" s="55">
        <v>3</v>
      </c>
      <c r="H67" s="37">
        <v>2</v>
      </c>
      <c r="I67" s="1"/>
      <c r="J67" s="1" t="s">
        <v>89</v>
      </c>
    </row>
    <row r="68" spans="2:10" x14ac:dyDescent="0.25">
      <c r="B68" s="179"/>
      <c r="C68" s="28" t="s">
        <v>64</v>
      </c>
      <c r="D68" s="176"/>
      <c r="E68" s="176"/>
      <c r="F68" s="55">
        <v>1</v>
      </c>
      <c r="G68" s="55">
        <v>1</v>
      </c>
      <c r="H68" s="37">
        <v>1</v>
      </c>
      <c r="I68" s="1"/>
      <c r="J68" s="1" t="s">
        <v>89</v>
      </c>
    </row>
    <row r="69" spans="2:10" x14ac:dyDescent="0.25">
      <c r="B69" s="179"/>
      <c r="C69" s="28" t="s">
        <v>65</v>
      </c>
      <c r="D69" s="176"/>
      <c r="E69" s="176"/>
      <c r="F69" s="38">
        <v>1</v>
      </c>
      <c r="G69" s="38">
        <v>0</v>
      </c>
      <c r="H69" s="39">
        <v>0</v>
      </c>
      <c r="I69" s="1"/>
      <c r="J69" s="1" t="s">
        <v>89</v>
      </c>
    </row>
    <row r="70" spans="2:10" ht="15.75" thickBot="1" x14ac:dyDescent="0.3">
      <c r="B70" s="178"/>
      <c r="C70" s="167" t="s">
        <v>71</v>
      </c>
      <c r="D70" s="168"/>
      <c r="E70" s="169"/>
      <c r="F70" s="40">
        <f>SUM(F57:F69)</f>
        <v>60</v>
      </c>
      <c r="G70" s="40">
        <f>SUM(G57:G69)</f>
        <v>48</v>
      </c>
      <c r="H70" s="41">
        <f>SUM(H57:H69)</f>
        <v>40</v>
      </c>
      <c r="I70" s="1"/>
      <c r="J70" s="1" t="s">
        <v>89</v>
      </c>
    </row>
    <row r="71" spans="2:10" x14ac:dyDescent="0.25">
      <c r="B71" s="188">
        <v>11</v>
      </c>
      <c r="C71" s="27" t="s">
        <v>66</v>
      </c>
      <c r="D71" s="52" t="s">
        <v>13</v>
      </c>
      <c r="E71" s="52">
        <v>6</v>
      </c>
      <c r="F71" s="52">
        <v>2</v>
      </c>
      <c r="G71" s="52">
        <v>1</v>
      </c>
      <c r="H71" s="44">
        <v>1</v>
      </c>
      <c r="I71" s="1"/>
      <c r="J71" s="1" t="s">
        <v>89</v>
      </c>
    </row>
    <row r="72" spans="2:10" ht="15.75" thickBot="1" x14ac:dyDescent="0.3">
      <c r="B72" s="189"/>
      <c r="C72" s="167" t="s">
        <v>71</v>
      </c>
      <c r="D72" s="168"/>
      <c r="E72" s="169"/>
      <c r="F72" s="40">
        <f>SUM(F71)</f>
        <v>2</v>
      </c>
      <c r="G72" s="40">
        <f>SUM(G71)</f>
        <v>1</v>
      </c>
      <c r="H72" s="41">
        <f>SUM(H71)</f>
        <v>1</v>
      </c>
      <c r="I72" s="1"/>
      <c r="J72" s="1" t="s">
        <v>89</v>
      </c>
    </row>
    <row r="73" spans="2:10" ht="30" x14ac:dyDescent="0.25">
      <c r="B73" s="188">
        <v>12</v>
      </c>
      <c r="C73" s="29" t="s">
        <v>67</v>
      </c>
      <c r="D73" s="52" t="s">
        <v>13</v>
      </c>
      <c r="E73" s="52">
        <v>15</v>
      </c>
      <c r="F73" s="52">
        <v>6</v>
      </c>
      <c r="G73" s="52">
        <v>3</v>
      </c>
      <c r="H73" s="44">
        <v>3</v>
      </c>
      <c r="I73" s="1"/>
      <c r="J73" s="1" t="s">
        <v>89</v>
      </c>
    </row>
    <row r="74" spans="2:10" ht="15.75" thickBot="1" x14ac:dyDescent="0.3">
      <c r="B74" s="189"/>
      <c r="C74" s="167" t="s">
        <v>71</v>
      </c>
      <c r="D74" s="168"/>
      <c r="E74" s="169"/>
      <c r="F74" s="40">
        <f>SUM(F73)</f>
        <v>6</v>
      </c>
      <c r="G74" s="40">
        <f>SUM(G73)</f>
        <v>3</v>
      </c>
      <c r="H74" s="41">
        <f>SUM(H73)</f>
        <v>3</v>
      </c>
      <c r="I74" s="1"/>
      <c r="J74" s="1" t="s">
        <v>89</v>
      </c>
    </row>
    <row r="75" spans="2:10" ht="45" x14ac:dyDescent="0.25">
      <c r="B75" s="188">
        <v>13</v>
      </c>
      <c r="C75" s="29" t="s">
        <v>68</v>
      </c>
      <c r="D75" s="52" t="s">
        <v>13</v>
      </c>
      <c r="E75" s="52">
        <v>107</v>
      </c>
      <c r="F75" s="52">
        <v>11</v>
      </c>
      <c r="G75" s="52">
        <v>9</v>
      </c>
      <c r="H75" s="44">
        <v>8</v>
      </c>
      <c r="I75" s="1"/>
      <c r="J75" s="1" t="s">
        <v>90</v>
      </c>
    </row>
    <row r="76" spans="2:10" ht="15.75" thickBot="1" x14ac:dyDescent="0.3">
      <c r="B76" s="189"/>
      <c r="C76" s="167" t="s">
        <v>71</v>
      </c>
      <c r="D76" s="168"/>
      <c r="E76" s="169"/>
      <c r="F76" s="40">
        <f>SUM(F75)</f>
        <v>11</v>
      </c>
      <c r="G76" s="40">
        <f>SUM(G75)</f>
        <v>9</v>
      </c>
      <c r="H76" s="41">
        <f>SUM(H75)</f>
        <v>8</v>
      </c>
      <c r="I76" s="1"/>
      <c r="J76" s="1" t="s">
        <v>90</v>
      </c>
    </row>
    <row r="77" spans="2:10" x14ac:dyDescent="0.25">
      <c r="B77" s="188">
        <v>14</v>
      </c>
      <c r="C77" s="30" t="s">
        <v>15</v>
      </c>
      <c r="D77" s="175" t="s">
        <v>14</v>
      </c>
      <c r="E77" s="175">
        <v>60</v>
      </c>
      <c r="F77" s="35">
        <v>6</v>
      </c>
      <c r="G77" s="35">
        <v>3</v>
      </c>
      <c r="H77" s="36">
        <v>3</v>
      </c>
      <c r="I77" s="1"/>
      <c r="J77" s="1" t="s">
        <v>90</v>
      </c>
    </row>
    <row r="78" spans="2:10" x14ac:dyDescent="0.25">
      <c r="B78" s="190"/>
      <c r="C78" s="31" t="s">
        <v>16</v>
      </c>
      <c r="D78" s="176"/>
      <c r="E78" s="176"/>
      <c r="F78" s="38">
        <v>2</v>
      </c>
      <c r="G78" s="38">
        <v>0</v>
      </c>
      <c r="H78" s="39">
        <v>0</v>
      </c>
      <c r="I78" s="1"/>
      <c r="J78" s="1" t="s">
        <v>90</v>
      </c>
    </row>
    <row r="79" spans="2:10" ht="15.75" thickBot="1" x14ac:dyDescent="0.3">
      <c r="B79" s="189"/>
      <c r="C79" s="167" t="s">
        <v>71</v>
      </c>
      <c r="D79" s="168"/>
      <c r="E79" s="169"/>
      <c r="F79" s="40">
        <f>SUM(F77:F78)</f>
        <v>8</v>
      </c>
      <c r="G79" s="40">
        <f>SUM(G77:G78)</f>
        <v>3</v>
      </c>
      <c r="H79" s="41">
        <f>SUM(H77:H78)</f>
        <v>3</v>
      </c>
      <c r="I79" s="1"/>
      <c r="J79" s="1" t="s">
        <v>90</v>
      </c>
    </row>
    <row r="80" spans="2:10" x14ac:dyDescent="0.25">
      <c r="B80" s="177">
        <v>15</v>
      </c>
      <c r="C80" s="32" t="s">
        <v>17</v>
      </c>
      <c r="D80" s="176" t="s">
        <v>14</v>
      </c>
      <c r="E80" s="176">
        <v>190</v>
      </c>
      <c r="F80" s="53">
        <v>2</v>
      </c>
      <c r="G80" s="53">
        <v>1</v>
      </c>
      <c r="H80" s="43">
        <v>1</v>
      </c>
      <c r="I80" s="1"/>
      <c r="J80" s="1" t="s">
        <v>90</v>
      </c>
    </row>
    <row r="81" spans="2:10" x14ac:dyDescent="0.25">
      <c r="B81" s="179"/>
      <c r="C81" s="13" t="s">
        <v>18</v>
      </c>
      <c r="D81" s="176"/>
      <c r="E81" s="176"/>
      <c r="F81" s="55">
        <v>4</v>
      </c>
      <c r="G81" s="55">
        <v>4</v>
      </c>
      <c r="H81" s="37">
        <v>4</v>
      </c>
      <c r="I81" s="1"/>
      <c r="J81" s="1" t="s">
        <v>90</v>
      </c>
    </row>
    <row r="82" spans="2:10" x14ac:dyDescent="0.25">
      <c r="B82" s="179"/>
      <c r="C82" s="13" t="s">
        <v>19</v>
      </c>
      <c r="D82" s="176"/>
      <c r="E82" s="176"/>
      <c r="F82" s="55">
        <v>11</v>
      </c>
      <c r="G82" s="55">
        <v>5</v>
      </c>
      <c r="H82" s="37">
        <v>5</v>
      </c>
      <c r="I82" s="1"/>
      <c r="J82" s="1" t="s">
        <v>90</v>
      </c>
    </row>
    <row r="83" spans="2:10" x14ac:dyDescent="0.25">
      <c r="B83" s="179"/>
      <c r="C83" s="13" t="s">
        <v>20</v>
      </c>
      <c r="D83" s="176"/>
      <c r="E83" s="176"/>
      <c r="F83" s="55">
        <v>5</v>
      </c>
      <c r="G83" s="55">
        <v>5</v>
      </c>
      <c r="H83" s="37">
        <v>2</v>
      </c>
      <c r="I83" s="1"/>
      <c r="J83" s="1" t="s">
        <v>90</v>
      </c>
    </row>
    <row r="84" spans="2:10" x14ac:dyDescent="0.25">
      <c r="B84" s="179"/>
      <c r="C84" s="15" t="s">
        <v>21</v>
      </c>
      <c r="D84" s="176"/>
      <c r="E84" s="176"/>
      <c r="F84" s="38">
        <v>9</v>
      </c>
      <c r="G84" s="38">
        <v>9</v>
      </c>
      <c r="H84" s="39">
        <v>7</v>
      </c>
      <c r="I84" s="1"/>
      <c r="J84" s="1" t="s">
        <v>90</v>
      </c>
    </row>
    <row r="85" spans="2:10" ht="15.75" thickBot="1" x14ac:dyDescent="0.3">
      <c r="B85" s="178"/>
      <c r="C85" s="167" t="s">
        <v>71</v>
      </c>
      <c r="D85" s="168"/>
      <c r="E85" s="169"/>
      <c r="F85" s="45">
        <f>SUM(F80:F84)</f>
        <v>31</v>
      </c>
      <c r="G85" s="45">
        <f>SUM(G80:G84)</f>
        <v>24</v>
      </c>
      <c r="H85" s="46">
        <f>SUM(H80:H84)</f>
        <v>19</v>
      </c>
      <c r="I85" s="1"/>
      <c r="J85" s="1" t="s">
        <v>90</v>
      </c>
    </row>
    <row r="86" spans="2:10" x14ac:dyDescent="0.25">
      <c r="I86" s="1"/>
      <c r="J86" s="1"/>
    </row>
    <row r="87" spans="2:10" x14ac:dyDescent="0.25">
      <c r="B87" s="8" t="s">
        <v>80</v>
      </c>
      <c r="C87" s="50" t="s">
        <v>81</v>
      </c>
      <c r="I87" s="1"/>
      <c r="J87" s="1"/>
    </row>
    <row r="88" spans="2:10" x14ac:dyDescent="0.25">
      <c r="C88" s="51" t="s">
        <v>83</v>
      </c>
      <c r="I88" s="1"/>
      <c r="J88" s="1"/>
    </row>
    <row r="89" spans="2:10" x14ac:dyDescent="0.25">
      <c r="C89" s="50" t="s">
        <v>82</v>
      </c>
      <c r="I89" s="1"/>
      <c r="J89" s="1"/>
    </row>
    <row r="90" spans="2:10" x14ac:dyDescent="0.25">
      <c r="C90" s="50" t="s">
        <v>84</v>
      </c>
    </row>
  </sheetData>
  <mergeCells count="44">
    <mergeCell ref="B4:B5"/>
    <mergeCell ref="C5:E5"/>
    <mergeCell ref="B6:B7"/>
    <mergeCell ref="C7:E7"/>
    <mergeCell ref="B8:B9"/>
    <mergeCell ref="C9:E9"/>
    <mergeCell ref="B10:B15"/>
    <mergeCell ref="D10:D14"/>
    <mergeCell ref="E10:E14"/>
    <mergeCell ref="C15:E15"/>
    <mergeCell ref="B16:B30"/>
    <mergeCell ref="D16:D29"/>
    <mergeCell ref="E16:E29"/>
    <mergeCell ref="C30:E30"/>
    <mergeCell ref="B31:B49"/>
    <mergeCell ref="D31:D48"/>
    <mergeCell ref="E31:E48"/>
    <mergeCell ref="C49:E49"/>
    <mergeCell ref="B50:B52"/>
    <mergeCell ref="D50:D51"/>
    <mergeCell ref="E50:E51"/>
    <mergeCell ref="C52:E52"/>
    <mergeCell ref="B53:B54"/>
    <mergeCell ref="C54:E54"/>
    <mergeCell ref="B55:B56"/>
    <mergeCell ref="C56:E56"/>
    <mergeCell ref="B57:B70"/>
    <mergeCell ref="D57:D69"/>
    <mergeCell ref="E57:E69"/>
    <mergeCell ref="C70:E70"/>
    <mergeCell ref="B71:B72"/>
    <mergeCell ref="C72:E72"/>
    <mergeCell ref="B73:B74"/>
    <mergeCell ref="C74:E74"/>
    <mergeCell ref="B75:B76"/>
    <mergeCell ref="C76:E76"/>
    <mergeCell ref="B77:B79"/>
    <mergeCell ref="D77:D78"/>
    <mergeCell ref="E77:E78"/>
    <mergeCell ref="C79:E79"/>
    <mergeCell ref="B80:B85"/>
    <mergeCell ref="D80:D84"/>
    <mergeCell ref="E80:E84"/>
    <mergeCell ref="C85:E85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0"/>
  <sheetViews>
    <sheetView workbookViewId="0">
      <selection activeCell="B3" sqref="B3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5" width="15.85546875" customWidth="1"/>
    <col min="6" max="6" width="19.140625" customWidth="1"/>
    <col min="7" max="7" width="19.42578125" customWidth="1"/>
    <col min="8" max="8" width="21.5703125" customWidth="1"/>
    <col min="9" max="9" width="14.85546875" customWidth="1"/>
    <col min="11" max="11" width="39.28515625" customWidth="1"/>
  </cols>
  <sheetData>
    <row r="2" spans="2:11" ht="15.75" thickBot="1" x14ac:dyDescent="0.3"/>
    <row r="3" spans="2:11" ht="45.75" thickBot="1" x14ac:dyDescent="0.3">
      <c r="B3" s="62" t="s">
        <v>0</v>
      </c>
      <c r="C3" s="63" t="s">
        <v>1</v>
      </c>
      <c r="D3" s="64" t="s">
        <v>12</v>
      </c>
      <c r="E3" s="64" t="s">
        <v>2</v>
      </c>
      <c r="F3" s="64" t="s">
        <v>3</v>
      </c>
      <c r="G3" s="64" t="s">
        <v>5</v>
      </c>
      <c r="H3" s="65" t="s">
        <v>4</v>
      </c>
      <c r="I3" s="1"/>
      <c r="J3" s="1"/>
    </row>
    <row r="4" spans="2:11" ht="15.75" thickBot="1" x14ac:dyDescent="0.3">
      <c r="B4" s="177" t="s">
        <v>72</v>
      </c>
      <c r="C4" s="25" t="s">
        <v>78</v>
      </c>
      <c r="D4" s="57" t="s">
        <v>77</v>
      </c>
      <c r="E4" s="57">
        <v>639</v>
      </c>
      <c r="F4" s="57">
        <f>5+9+17+20+17+17+1+4+3</f>
        <v>93</v>
      </c>
      <c r="G4" s="57">
        <f>81+2</f>
        <v>83</v>
      </c>
      <c r="H4" s="44">
        <f>65+2</f>
        <v>67</v>
      </c>
      <c r="I4" s="1"/>
      <c r="J4" s="1" t="s">
        <v>85</v>
      </c>
      <c r="K4" t="s">
        <v>92</v>
      </c>
    </row>
    <row r="5" spans="2:11" ht="15.75" thickBot="1" x14ac:dyDescent="0.3">
      <c r="B5" s="178"/>
      <c r="C5" s="167" t="s">
        <v>71</v>
      </c>
      <c r="D5" s="168"/>
      <c r="E5" s="169"/>
      <c r="F5" s="66">
        <f>F4</f>
        <v>93</v>
      </c>
      <c r="G5" s="66">
        <f>G4</f>
        <v>83</v>
      </c>
      <c r="H5" s="67">
        <f>H4</f>
        <v>67</v>
      </c>
      <c r="I5" s="1"/>
      <c r="J5" s="1" t="s">
        <v>85</v>
      </c>
    </row>
    <row r="6" spans="2:11" ht="15.75" thickBot="1" x14ac:dyDescent="0.3">
      <c r="B6" s="177" t="s">
        <v>73</v>
      </c>
      <c r="C6" s="25" t="s">
        <v>74</v>
      </c>
      <c r="D6" s="57" t="s">
        <v>77</v>
      </c>
      <c r="E6" s="57">
        <f>46+104+36+31</f>
        <v>217</v>
      </c>
      <c r="F6" s="57">
        <f>10+23+8</f>
        <v>41</v>
      </c>
      <c r="G6" s="57">
        <v>33</v>
      </c>
      <c r="H6" s="44">
        <v>17</v>
      </c>
      <c r="I6" s="1"/>
      <c r="J6" s="1" t="s">
        <v>85</v>
      </c>
    </row>
    <row r="7" spans="2:11" ht="15.75" thickBot="1" x14ac:dyDescent="0.3">
      <c r="B7" s="178"/>
      <c r="C7" s="194" t="s">
        <v>71</v>
      </c>
      <c r="D7" s="195"/>
      <c r="E7" s="196"/>
      <c r="F7" s="60"/>
      <c r="G7" s="66"/>
      <c r="H7" s="67"/>
      <c r="I7" s="1"/>
      <c r="J7" s="1" t="s">
        <v>85</v>
      </c>
    </row>
    <row r="8" spans="2:11" ht="15.75" thickBot="1" x14ac:dyDescent="0.3">
      <c r="B8" s="177">
        <v>3</v>
      </c>
      <c r="C8" s="25" t="s">
        <v>79</v>
      </c>
      <c r="D8" s="57" t="s">
        <v>77</v>
      </c>
      <c r="E8" s="57"/>
      <c r="F8" s="57">
        <v>77</v>
      </c>
      <c r="G8" s="57">
        <v>77</v>
      </c>
      <c r="H8" s="44">
        <v>58</v>
      </c>
      <c r="I8" s="1"/>
      <c r="J8" s="1" t="s">
        <v>85</v>
      </c>
    </row>
    <row r="9" spans="2:11" ht="15.75" thickBot="1" x14ac:dyDescent="0.3">
      <c r="B9" s="178"/>
      <c r="C9" s="194" t="s">
        <v>71</v>
      </c>
      <c r="D9" s="195"/>
      <c r="E9" s="196"/>
      <c r="F9" s="66">
        <f>F8</f>
        <v>77</v>
      </c>
      <c r="G9" s="60"/>
      <c r="H9" s="61"/>
      <c r="I9" s="1"/>
      <c r="J9" s="1" t="s">
        <v>85</v>
      </c>
      <c r="K9" t="s">
        <v>91</v>
      </c>
    </row>
    <row r="10" spans="2:11" x14ac:dyDescent="0.25">
      <c r="B10" s="177">
        <v>4</v>
      </c>
      <c r="C10" s="12" t="s">
        <v>6</v>
      </c>
      <c r="D10" s="175" t="s">
        <v>13</v>
      </c>
      <c r="E10" s="175">
        <v>80</v>
      </c>
      <c r="F10" s="35">
        <f>1+3</f>
        <v>4</v>
      </c>
      <c r="G10" s="35">
        <f>4</f>
        <v>4</v>
      </c>
      <c r="H10" s="36">
        <f>2</f>
        <v>2</v>
      </c>
      <c r="I10" s="1"/>
      <c r="J10" s="1" t="s">
        <v>85</v>
      </c>
    </row>
    <row r="11" spans="2:11" x14ac:dyDescent="0.25">
      <c r="B11" s="179"/>
      <c r="C11" s="13" t="s">
        <v>7</v>
      </c>
      <c r="D11" s="176"/>
      <c r="E11" s="176"/>
      <c r="F11" s="59">
        <v>0</v>
      </c>
      <c r="G11" s="59">
        <v>0</v>
      </c>
      <c r="H11" s="37">
        <v>0</v>
      </c>
      <c r="I11" s="1"/>
      <c r="J11" s="1" t="s">
        <v>85</v>
      </c>
    </row>
    <row r="12" spans="2:11" x14ac:dyDescent="0.25">
      <c r="B12" s="179"/>
      <c r="C12" s="13" t="s">
        <v>8</v>
      </c>
      <c r="D12" s="176"/>
      <c r="E12" s="176"/>
      <c r="F12" s="59">
        <v>14</v>
      </c>
      <c r="G12" s="59">
        <v>14</v>
      </c>
      <c r="H12" s="37">
        <v>14</v>
      </c>
      <c r="I12" s="1"/>
      <c r="J12" s="1" t="s">
        <v>85</v>
      </c>
    </row>
    <row r="13" spans="2:11" x14ac:dyDescent="0.25">
      <c r="B13" s="179"/>
      <c r="C13" s="13" t="s">
        <v>9</v>
      </c>
      <c r="D13" s="176"/>
      <c r="E13" s="176"/>
      <c r="F13" s="59">
        <f>1+3</f>
        <v>4</v>
      </c>
      <c r="G13" s="59">
        <v>4</v>
      </c>
      <c r="H13" s="37">
        <v>3</v>
      </c>
      <c r="I13" s="1"/>
      <c r="J13" s="1" t="s">
        <v>85</v>
      </c>
    </row>
    <row r="14" spans="2:11" x14ac:dyDescent="0.25">
      <c r="B14" s="179"/>
      <c r="C14" s="15" t="s">
        <v>10</v>
      </c>
      <c r="D14" s="176"/>
      <c r="E14" s="176"/>
      <c r="F14" s="38">
        <v>1</v>
      </c>
      <c r="G14" s="38">
        <v>1</v>
      </c>
      <c r="H14" s="39">
        <v>1</v>
      </c>
      <c r="I14" s="1"/>
      <c r="J14" s="1" t="s">
        <v>85</v>
      </c>
    </row>
    <row r="15" spans="2:11" ht="15.75" thickBot="1" x14ac:dyDescent="0.3">
      <c r="B15" s="178"/>
      <c r="C15" s="167" t="s">
        <v>71</v>
      </c>
      <c r="D15" s="168"/>
      <c r="E15" s="169"/>
      <c r="F15" s="40">
        <f>SUM(F10:F14)</f>
        <v>23</v>
      </c>
      <c r="G15" s="40">
        <f>SUM(G10:G14)</f>
        <v>23</v>
      </c>
      <c r="H15" s="41">
        <f>SUM(H10:H14)</f>
        <v>20</v>
      </c>
      <c r="I15" s="1"/>
      <c r="J15" s="1" t="s">
        <v>85</v>
      </c>
    </row>
    <row r="16" spans="2:11" x14ac:dyDescent="0.25">
      <c r="B16" s="191">
        <v>5</v>
      </c>
      <c r="C16" s="16" t="s">
        <v>22</v>
      </c>
      <c r="D16" s="186" t="s">
        <v>13</v>
      </c>
      <c r="E16" s="186">
        <v>160</v>
      </c>
      <c r="F16" s="58">
        <f>4+9</f>
        <v>13</v>
      </c>
      <c r="G16" s="58">
        <v>13</v>
      </c>
      <c r="H16" s="36">
        <v>10</v>
      </c>
      <c r="I16" s="1"/>
      <c r="J16" s="1" t="s">
        <v>85</v>
      </c>
    </row>
    <row r="17" spans="2:10" x14ac:dyDescent="0.25">
      <c r="B17" s="192"/>
      <c r="C17" s="18" t="s">
        <v>23</v>
      </c>
      <c r="D17" s="187"/>
      <c r="E17" s="187"/>
      <c r="F17" s="59">
        <v>0</v>
      </c>
      <c r="G17" s="59">
        <v>0</v>
      </c>
      <c r="H17" s="37">
        <v>0</v>
      </c>
      <c r="I17" s="1"/>
      <c r="J17" s="1" t="s">
        <v>85</v>
      </c>
    </row>
    <row r="18" spans="2:10" x14ac:dyDescent="0.25">
      <c r="B18" s="192"/>
      <c r="C18" s="18" t="s">
        <v>24</v>
      </c>
      <c r="D18" s="187"/>
      <c r="E18" s="187"/>
      <c r="F18" s="59">
        <v>4</v>
      </c>
      <c r="G18" s="59">
        <v>1</v>
      </c>
      <c r="H18" s="37">
        <v>1</v>
      </c>
      <c r="I18" s="1"/>
      <c r="J18" s="1" t="s">
        <v>85</v>
      </c>
    </row>
    <row r="19" spans="2:10" x14ac:dyDescent="0.25">
      <c r="B19" s="192"/>
      <c r="C19" s="18" t="s">
        <v>75</v>
      </c>
      <c r="D19" s="187"/>
      <c r="E19" s="187"/>
      <c r="F19" s="59">
        <v>4</v>
      </c>
      <c r="G19" s="59">
        <v>2</v>
      </c>
      <c r="H19" s="37">
        <v>2</v>
      </c>
      <c r="I19" s="1"/>
      <c r="J19" s="1" t="s">
        <v>86</v>
      </c>
    </row>
    <row r="20" spans="2:10" x14ac:dyDescent="0.25">
      <c r="B20" s="192"/>
      <c r="C20" s="18" t="s">
        <v>76</v>
      </c>
      <c r="D20" s="187"/>
      <c r="E20" s="187"/>
      <c r="F20" s="59">
        <v>0</v>
      </c>
      <c r="G20" s="59">
        <v>0</v>
      </c>
      <c r="H20" s="37">
        <v>0</v>
      </c>
      <c r="I20" s="1"/>
      <c r="J20" s="1" t="s">
        <v>86</v>
      </c>
    </row>
    <row r="21" spans="2:10" x14ac:dyDescent="0.25">
      <c r="B21" s="192"/>
      <c r="C21" s="18" t="s">
        <v>32</v>
      </c>
      <c r="D21" s="187"/>
      <c r="E21" s="187"/>
      <c r="F21" s="59">
        <v>4</v>
      </c>
      <c r="G21" s="59">
        <v>3</v>
      </c>
      <c r="H21" s="37">
        <v>2</v>
      </c>
      <c r="I21" s="1"/>
      <c r="J21" s="1" t="s">
        <v>86</v>
      </c>
    </row>
    <row r="22" spans="2:10" x14ac:dyDescent="0.25">
      <c r="B22" s="192"/>
      <c r="C22" s="18" t="s">
        <v>25</v>
      </c>
      <c r="D22" s="187"/>
      <c r="E22" s="187"/>
      <c r="F22" s="59">
        <v>21</v>
      </c>
      <c r="G22" s="59">
        <v>15</v>
      </c>
      <c r="H22" s="37">
        <v>10</v>
      </c>
      <c r="I22" s="1"/>
      <c r="J22" s="1" t="s">
        <v>86</v>
      </c>
    </row>
    <row r="23" spans="2:10" x14ac:dyDescent="0.25">
      <c r="B23" s="192"/>
      <c r="C23" s="18" t="s">
        <v>26</v>
      </c>
      <c r="D23" s="187"/>
      <c r="E23" s="187"/>
      <c r="F23" s="59">
        <v>8</v>
      </c>
      <c r="G23" s="59">
        <v>7</v>
      </c>
      <c r="H23" s="37">
        <v>6</v>
      </c>
      <c r="I23" s="1"/>
      <c r="J23" s="1" t="s">
        <v>86</v>
      </c>
    </row>
    <row r="24" spans="2:10" x14ac:dyDescent="0.25">
      <c r="B24" s="192"/>
      <c r="C24" s="18" t="s">
        <v>27</v>
      </c>
      <c r="D24" s="187"/>
      <c r="E24" s="187"/>
      <c r="F24" s="59">
        <v>8</v>
      </c>
      <c r="G24" s="59">
        <v>5</v>
      </c>
      <c r="H24" s="37">
        <v>2</v>
      </c>
      <c r="I24" s="1"/>
      <c r="J24" s="1" t="s">
        <v>86</v>
      </c>
    </row>
    <row r="25" spans="2:10" x14ac:dyDescent="0.25">
      <c r="B25" s="192"/>
      <c r="C25" s="18" t="s">
        <v>28</v>
      </c>
      <c r="D25" s="187"/>
      <c r="E25" s="187"/>
      <c r="F25" s="59">
        <v>13</v>
      </c>
      <c r="G25" s="59">
        <v>12</v>
      </c>
      <c r="H25" s="37">
        <v>10</v>
      </c>
      <c r="I25" s="1"/>
      <c r="J25" s="1" t="s">
        <v>86</v>
      </c>
    </row>
    <row r="26" spans="2:10" x14ac:dyDescent="0.25">
      <c r="B26" s="192"/>
      <c r="C26" s="18" t="s">
        <v>29</v>
      </c>
      <c r="D26" s="187"/>
      <c r="E26" s="187"/>
      <c r="F26" s="59">
        <v>3</v>
      </c>
      <c r="G26" s="59">
        <v>3</v>
      </c>
      <c r="H26" s="37">
        <v>2</v>
      </c>
      <c r="I26" s="1"/>
      <c r="J26" s="1" t="s">
        <v>86</v>
      </c>
    </row>
    <row r="27" spans="2:10" x14ac:dyDescent="0.25">
      <c r="B27" s="192"/>
      <c r="C27" s="18" t="s">
        <v>30</v>
      </c>
      <c r="D27" s="187"/>
      <c r="E27" s="187"/>
      <c r="F27" s="59">
        <v>24</v>
      </c>
      <c r="G27" s="59">
        <v>21</v>
      </c>
      <c r="H27" s="37">
        <v>15</v>
      </c>
      <c r="I27" s="1"/>
      <c r="J27" s="1" t="s">
        <v>86</v>
      </c>
    </row>
    <row r="28" spans="2:10" x14ac:dyDescent="0.25">
      <c r="B28" s="192"/>
      <c r="C28" s="18" t="s">
        <v>33</v>
      </c>
      <c r="D28" s="187"/>
      <c r="E28" s="187"/>
      <c r="F28" s="59">
        <v>3</v>
      </c>
      <c r="G28" s="59">
        <v>2</v>
      </c>
      <c r="H28" s="37">
        <v>1</v>
      </c>
      <c r="I28" s="1"/>
      <c r="J28" s="1" t="s">
        <v>86</v>
      </c>
    </row>
    <row r="29" spans="2:10" x14ac:dyDescent="0.25">
      <c r="B29" s="192"/>
      <c r="C29" s="18" t="s">
        <v>31</v>
      </c>
      <c r="D29" s="187"/>
      <c r="E29" s="187"/>
      <c r="F29" s="59">
        <v>1</v>
      </c>
      <c r="G29" s="59">
        <v>1</v>
      </c>
      <c r="H29" s="37">
        <v>1</v>
      </c>
      <c r="I29" s="1"/>
      <c r="J29" s="1" t="s">
        <v>86</v>
      </c>
    </row>
    <row r="30" spans="2:10" ht="15.75" thickBot="1" x14ac:dyDescent="0.3">
      <c r="B30" s="193"/>
      <c r="C30" s="183" t="s">
        <v>71</v>
      </c>
      <c r="D30" s="184"/>
      <c r="E30" s="185"/>
      <c r="F30" s="40">
        <f>SUM(F16:F29)</f>
        <v>106</v>
      </c>
      <c r="G30" s="40">
        <f>SUM(G16:G29)</f>
        <v>85</v>
      </c>
      <c r="H30" s="41">
        <f>SUM(H16:H29)</f>
        <v>62</v>
      </c>
      <c r="I30" s="1"/>
      <c r="J30" s="1" t="s">
        <v>86</v>
      </c>
    </row>
    <row r="31" spans="2:10" ht="30" x14ac:dyDescent="0.25">
      <c r="B31" s="177">
        <v>6</v>
      </c>
      <c r="C31" s="20" t="s">
        <v>34</v>
      </c>
      <c r="D31" s="176" t="s">
        <v>14</v>
      </c>
      <c r="E31" s="176">
        <v>340</v>
      </c>
      <c r="F31" s="58">
        <v>2</v>
      </c>
      <c r="G31" s="58">
        <v>2</v>
      </c>
      <c r="H31" s="42">
        <v>1</v>
      </c>
      <c r="I31" s="1"/>
      <c r="J31" s="1" t="s">
        <v>86</v>
      </c>
    </row>
    <row r="32" spans="2:10" x14ac:dyDescent="0.25">
      <c r="B32" s="179"/>
      <c r="C32" s="21" t="s">
        <v>39</v>
      </c>
      <c r="D32" s="176"/>
      <c r="E32" s="176"/>
      <c r="F32" s="59">
        <v>0</v>
      </c>
      <c r="G32" s="59">
        <v>0</v>
      </c>
      <c r="H32" s="37">
        <v>0</v>
      </c>
      <c r="I32" s="1"/>
      <c r="J32" s="1" t="s">
        <v>86</v>
      </c>
    </row>
    <row r="33" spans="2:10" x14ac:dyDescent="0.25">
      <c r="B33" s="179"/>
      <c r="C33" s="21" t="s">
        <v>40</v>
      </c>
      <c r="D33" s="176"/>
      <c r="E33" s="176"/>
      <c r="F33" s="59">
        <v>7</v>
      </c>
      <c r="G33" s="59">
        <v>6</v>
      </c>
      <c r="H33" s="37">
        <v>4</v>
      </c>
      <c r="I33" s="1"/>
      <c r="J33" s="1" t="s">
        <v>86</v>
      </c>
    </row>
    <row r="34" spans="2:10" x14ac:dyDescent="0.25">
      <c r="B34" s="179"/>
      <c r="C34" s="21" t="s">
        <v>41</v>
      </c>
      <c r="D34" s="176"/>
      <c r="E34" s="176"/>
      <c r="F34" s="59">
        <v>5</v>
      </c>
      <c r="G34" s="59">
        <v>5</v>
      </c>
      <c r="H34" s="37">
        <v>3</v>
      </c>
      <c r="I34" s="1"/>
      <c r="J34" s="1" t="s">
        <v>87</v>
      </c>
    </row>
    <row r="35" spans="2:10" x14ac:dyDescent="0.25">
      <c r="B35" s="179"/>
      <c r="C35" s="21" t="s">
        <v>42</v>
      </c>
      <c r="D35" s="176"/>
      <c r="E35" s="176"/>
      <c r="F35" s="59">
        <v>14</v>
      </c>
      <c r="G35" s="59">
        <v>14</v>
      </c>
      <c r="H35" s="37">
        <v>12</v>
      </c>
      <c r="I35" s="1"/>
      <c r="J35" s="1" t="s">
        <v>87</v>
      </c>
    </row>
    <row r="36" spans="2:10" x14ac:dyDescent="0.25">
      <c r="B36" s="179"/>
      <c r="C36" s="21" t="s">
        <v>43</v>
      </c>
      <c r="D36" s="176"/>
      <c r="E36" s="176"/>
      <c r="F36" s="59">
        <v>3</v>
      </c>
      <c r="G36" s="59">
        <v>3</v>
      </c>
      <c r="H36" s="37">
        <v>2</v>
      </c>
      <c r="I36" s="1"/>
      <c r="J36" s="1" t="s">
        <v>87</v>
      </c>
    </row>
    <row r="37" spans="2:10" x14ac:dyDescent="0.25">
      <c r="B37" s="179"/>
      <c r="C37" s="21" t="s">
        <v>44</v>
      </c>
      <c r="D37" s="176"/>
      <c r="E37" s="176"/>
      <c r="F37" s="59">
        <v>2</v>
      </c>
      <c r="G37" s="59">
        <v>2</v>
      </c>
      <c r="H37" s="37">
        <v>2</v>
      </c>
      <c r="I37" s="1"/>
      <c r="J37" s="1" t="s">
        <v>87</v>
      </c>
    </row>
    <row r="38" spans="2:10" x14ac:dyDescent="0.25">
      <c r="B38" s="179"/>
      <c r="C38" s="21" t="s">
        <v>35</v>
      </c>
      <c r="D38" s="176"/>
      <c r="E38" s="176"/>
      <c r="F38" s="59">
        <v>6</v>
      </c>
      <c r="G38" s="59">
        <v>6</v>
      </c>
      <c r="H38" s="37">
        <v>6</v>
      </c>
      <c r="I38" s="1"/>
      <c r="J38" s="1" t="s">
        <v>87</v>
      </c>
    </row>
    <row r="39" spans="2:10" x14ac:dyDescent="0.25">
      <c r="B39" s="179"/>
      <c r="C39" s="21" t="s">
        <v>45</v>
      </c>
      <c r="D39" s="176"/>
      <c r="E39" s="176"/>
      <c r="F39" s="59">
        <v>4</v>
      </c>
      <c r="G39" s="59">
        <v>2</v>
      </c>
      <c r="H39" s="37">
        <v>2</v>
      </c>
      <c r="I39" s="1"/>
      <c r="J39" s="1" t="s">
        <v>87</v>
      </c>
    </row>
    <row r="40" spans="2:10" x14ac:dyDescent="0.25">
      <c r="B40" s="179"/>
      <c r="C40" s="21" t="s">
        <v>46</v>
      </c>
      <c r="D40" s="176"/>
      <c r="E40" s="176"/>
      <c r="F40" s="59">
        <v>29</v>
      </c>
      <c r="G40" s="59">
        <v>23</v>
      </c>
      <c r="H40" s="37">
        <v>21</v>
      </c>
      <c r="I40" s="1"/>
      <c r="J40" s="1" t="s">
        <v>87</v>
      </c>
    </row>
    <row r="41" spans="2:10" x14ac:dyDescent="0.25">
      <c r="B41" s="179"/>
      <c r="C41" s="21" t="s">
        <v>47</v>
      </c>
      <c r="D41" s="176"/>
      <c r="E41" s="176"/>
      <c r="F41" s="59">
        <v>9</v>
      </c>
      <c r="G41" s="59">
        <v>8</v>
      </c>
      <c r="H41" s="37">
        <v>4</v>
      </c>
      <c r="I41" s="1"/>
      <c r="J41" s="1" t="s">
        <v>87</v>
      </c>
    </row>
    <row r="42" spans="2:10" x14ac:dyDescent="0.25">
      <c r="B42" s="179"/>
      <c r="C42" s="21" t="s">
        <v>48</v>
      </c>
      <c r="D42" s="176"/>
      <c r="E42" s="176"/>
      <c r="F42" s="59">
        <v>3</v>
      </c>
      <c r="G42" s="59">
        <v>3</v>
      </c>
      <c r="H42" s="37">
        <v>3</v>
      </c>
      <c r="I42" s="1"/>
      <c r="J42" s="1" t="s">
        <v>87</v>
      </c>
    </row>
    <row r="43" spans="2:10" x14ac:dyDescent="0.25">
      <c r="B43" s="179"/>
      <c r="C43" s="21" t="s">
        <v>49</v>
      </c>
      <c r="D43" s="176"/>
      <c r="E43" s="176"/>
      <c r="F43" s="59">
        <v>1</v>
      </c>
      <c r="G43" s="59">
        <v>1</v>
      </c>
      <c r="H43" s="37">
        <v>1</v>
      </c>
      <c r="I43" s="1"/>
      <c r="J43" s="1" t="s">
        <v>87</v>
      </c>
    </row>
    <row r="44" spans="2:10" x14ac:dyDescent="0.25">
      <c r="B44" s="179"/>
      <c r="C44" s="21" t="s">
        <v>69</v>
      </c>
      <c r="D44" s="176"/>
      <c r="E44" s="176"/>
      <c r="F44" s="59">
        <v>2</v>
      </c>
      <c r="G44" s="59">
        <v>1</v>
      </c>
      <c r="H44" s="37">
        <v>1</v>
      </c>
      <c r="I44" s="1"/>
      <c r="J44" s="1" t="s">
        <v>87</v>
      </c>
    </row>
    <row r="45" spans="2:10" x14ac:dyDescent="0.25">
      <c r="B45" s="179"/>
      <c r="C45" s="21" t="s">
        <v>50</v>
      </c>
      <c r="D45" s="176"/>
      <c r="E45" s="176"/>
      <c r="F45" s="59">
        <v>5</v>
      </c>
      <c r="G45" s="59">
        <v>4</v>
      </c>
      <c r="H45" s="37">
        <v>4</v>
      </c>
      <c r="I45" s="1"/>
      <c r="J45" s="1" t="s">
        <v>87</v>
      </c>
    </row>
    <row r="46" spans="2:10" x14ac:dyDescent="0.25">
      <c r="B46" s="179"/>
      <c r="C46" s="21" t="s">
        <v>36</v>
      </c>
      <c r="D46" s="176"/>
      <c r="E46" s="176"/>
      <c r="F46" s="59">
        <v>15</v>
      </c>
      <c r="G46" s="59">
        <v>10</v>
      </c>
      <c r="H46" s="37">
        <v>6</v>
      </c>
      <c r="I46" s="1"/>
      <c r="J46" s="1" t="s">
        <v>87</v>
      </c>
    </row>
    <row r="47" spans="2:10" x14ac:dyDescent="0.25">
      <c r="B47" s="179"/>
      <c r="C47" s="21" t="s">
        <v>37</v>
      </c>
      <c r="D47" s="176"/>
      <c r="E47" s="176"/>
      <c r="F47" s="59">
        <v>16</v>
      </c>
      <c r="G47" s="59">
        <v>14</v>
      </c>
      <c r="H47" s="37">
        <v>10</v>
      </c>
      <c r="I47" s="1"/>
      <c r="J47" s="1" t="s">
        <v>87</v>
      </c>
    </row>
    <row r="48" spans="2:10" x14ac:dyDescent="0.25">
      <c r="B48" s="179"/>
      <c r="C48" s="22" t="s">
        <v>51</v>
      </c>
      <c r="D48" s="176"/>
      <c r="E48" s="176"/>
      <c r="F48" s="38">
        <v>0</v>
      </c>
      <c r="G48" s="38">
        <v>0</v>
      </c>
      <c r="H48" s="39">
        <v>0</v>
      </c>
      <c r="I48" s="1"/>
      <c r="J48" s="1" t="s">
        <v>87</v>
      </c>
    </row>
    <row r="49" spans="2:10" ht="15.75" thickBot="1" x14ac:dyDescent="0.3">
      <c r="B49" s="178"/>
      <c r="C49" s="180" t="s">
        <v>71</v>
      </c>
      <c r="D49" s="181"/>
      <c r="E49" s="182"/>
      <c r="F49" s="40">
        <f>SUM(F31:F48)</f>
        <v>123</v>
      </c>
      <c r="G49" s="40">
        <f>SUM(G31:G48)</f>
        <v>104</v>
      </c>
      <c r="H49" s="41">
        <f>SUM(H31:H48)</f>
        <v>82</v>
      </c>
      <c r="I49" s="1"/>
      <c r="J49" s="1" t="s">
        <v>88</v>
      </c>
    </row>
    <row r="50" spans="2:10" ht="30" x14ac:dyDescent="0.25">
      <c r="B50" s="177">
        <v>7</v>
      </c>
      <c r="C50" s="23" t="s">
        <v>38</v>
      </c>
      <c r="D50" s="175" t="s">
        <v>14</v>
      </c>
      <c r="E50" s="175">
        <v>42</v>
      </c>
      <c r="F50" s="35">
        <v>1</v>
      </c>
      <c r="G50" s="35">
        <v>1</v>
      </c>
      <c r="H50" s="36">
        <v>0</v>
      </c>
      <c r="I50" s="1"/>
      <c r="J50" s="1" t="s">
        <v>88</v>
      </c>
    </row>
    <row r="51" spans="2:10" ht="30" x14ac:dyDescent="0.25">
      <c r="B51" s="179"/>
      <c r="C51" s="24" t="s">
        <v>52</v>
      </c>
      <c r="D51" s="176"/>
      <c r="E51" s="176"/>
      <c r="F51" s="59">
        <v>6</v>
      </c>
      <c r="G51" s="59">
        <v>6</v>
      </c>
      <c r="H51" s="59">
        <v>3</v>
      </c>
      <c r="I51" s="1"/>
      <c r="J51" s="1" t="s">
        <v>88</v>
      </c>
    </row>
    <row r="52" spans="2:10" ht="15.75" thickBot="1" x14ac:dyDescent="0.3">
      <c r="B52" s="178"/>
      <c r="C52" s="180" t="s">
        <v>71</v>
      </c>
      <c r="D52" s="181"/>
      <c r="E52" s="182"/>
      <c r="F52" s="47">
        <f>SUM(F51)</f>
        <v>6</v>
      </c>
      <c r="G52" s="47">
        <f>SUM(G51)</f>
        <v>6</v>
      </c>
      <c r="H52" s="47">
        <f>SUM(H51)</f>
        <v>3</v>
      </c>
      <c r="I52" s="1"/>
      <c r="J52" s="1" t="s">
        <v>88</v>
      </c>
    </row>
    <row r="53" spans="2:10" ht="30" x14ac:dyDescent="0.25">
      <c r="B53" s="177">
        <v>8</v>
      </c>
      <c r="C53" s="25" t="s">
        <v>11</v>
      </c>
      <c r="D53" s="57" t="s">
        <v>14</v>
      </c>
      <c r="E53" s="57">
        <v>50</v>
      </c>
      <c r="F53" s="56">
        <v>31</v>
      </c>
      <c r="G53" s="56">
        <v>28</v>
      </c>
      <c r="H53" s="43">
        <v>27</v>
      </c>
      <c r="I53" s="1"/>
      <c r="J53" s="1" t="s">
        <v>88</v>
      </c>
    </row>
    <row r="54" spans="2:10" ht="15.75" thickBot="1" x14ac:dyDescent="0.3">
      <c r="B54" s="178"/>
      <c r="C54" s="167" t="s">
        <v>71</v>
      </c>
      <c r="D54" s="168"/>
      <c r="E54" s="169"/>
      <c r="F54" s="40">
        <f>SUM(F53)</f>
        <v>31</v>
      </c>
      <c r="G54" s="40">
        <f>SUM(G53)</f>
        <v>28</v>
      </c>
      <c r="H54" s="41">
        <f>SUM(H53)</f>
        <v>27</v>
      </c>
      <c r="I54" s="1"/>
      <c r="J54" s="1" t="s">
        <v>88</v>
      </c>
    </row>
    <row r="55" spans="2:10" x14ac:dyDescent="0.25">
      <c r="B55" s="177">
        <v>9</v>
      </c>
      <c r="C55" s="25" t="s">
        <v>53</v>
      </c>
      <c r="D55" s="57" t="s">
        <v>14</v>
      </c>
      <c r="E55" s="57">
        <v>35</v>
      </c>
      <c r="F55" s="57">
        <v>1</v>
      </c>
      <c r="G55" s="57">
        <v>1</v>
      </c>
      <c r="H55" s="44">
        <v>0</v>
      </c>
      <c r="I55" s="1"/>
      <c r="J55" s="1" t="s">
        <v>88</v>
      </c>
    </row>
    <row r="56" spans="2:10" ht="15.75" thickBot="1" x14ac:dyDescent="0.3">
      <c r="B56" s="178"/>
      <c r="C56" s="167" t="s">
        <v>71</v>
      </c>
      <c r="D56" s="168"/>
      <c r="E56" s="169"/>
      <c r="F56" s="40">
        <f>SUM(F55)</f>
        <v>1</v>
      </c>
      <c r="G56" s="40">
        <f>SUM(G55)</f>
        <v>1</v>
      </c>
      <c r="H56" s="41">
        <f>SUM(H55)</f>
        <v>0</v>
      </c>
      <c r="I56" s="1"/>
      <c r="J56" s="1" t="s">
        <v>88</v>
      </c>
    </row>
    <row r="57" spans="2:10" x14ac:dyDescent="0.25">
      <c r="B57" s="177">
        <v>10</v>
      </c>
      <c r="C57" s="27" t="s">
        <v>70</v>
      </c>
      <c r="D57" s="175" t="s">
        <v>14</v>
      </c>
      <c r="E57" s="175">
        <v>260</v>
      </c>
      <c r="F57" s="35">
        <v>2</v>
      </c>
      <c r="G57" s="35">
        <v>1</v>
      </c>
      <c r="H57" s="36">
        <v>1</v>
      </c>
      <c r="I57" s="1"/>
      <c r="J57" s="1" t="s">
        <v>88</v>
      </c>
    </row>
    <row r="58" spans="2:10" x14ac:dyDescent="0.25">
      <c r="B58" s="179"/>
      <c r="C58" s="28" t="s">
        <v>54</v>
      </c>
      <c r="D58" s="176"/>
      <c r="E58" s="176"/>
      <c r="F58" s="59">
        <v>1</v>
      </c>
      <c r="G58" s="59">
        <v>1</v>
      </c>
      <c r="H58" s="37">
        <v>1</v>
      </c>
      <c r="I58" s="1"/>
      <c r="J58" s="1" t="s">
        <v>88</v>
      </c>
    </row>
    <row r="59" spans="2:10" x14ac:dyDescent="0.25">
      <c r="B59" s="179"/>
      <c r="C59" s="28" t="s">
        <v>55</v>
      </c>
      <c r="D59" s="176"/>
      <c r="E59" s="176"/>
      <c r="F59" s="59">
        <v>4</v>
      </c>
      <c r="G59" s="59">
        <v>4</v>
      </c>
      <c r="H59" s="37">
        <v>3</v>
      </c>
      <c r="I59" s="1"/>
      <c r="J59" s="1" t="s">
        <v>88</v>
      </c>
    </row>
    <row r="60" spans="2:10" x14ac:dyDescent="0.25">
      <c r="B60" s="179"/>
      <c r="C60" s="28" t="s">
        <v>56</v>
      </c>
      <c r="D60" s="176"/>
      <c r="E60" s="176"/>
      <c r="F60" s="59">
        <v>1</v>
      </c>
      <c r="G60" s="59">
        <v>1</v>
      </c>
      <c r="H60" s="37">
        <v>1</v>
      </c>
      <c r="I60" s="1"/>
      <c r="J60" s="1" t="s">
        <v>89</v>
      </c>
    </row>
    <row r="61" spans="2:10" x14ac:dyDescent="0.25">
      <c r="B61" s="179"/>
      <c r="C61" s="28" t="s">
        <v>57</v>
      </c>
      <c r="D61" s="176"/>
      <c r="E61" s="176"/>
      <c r="F61" s="59">
        <v>12</v>
      </c>
      <c r="G61" s="59">
        <v>12</v>
      </c>
      <c r="H61" s="37">
        <v>8</v>
      </c>
      <c r="I61" s="1"/>
      <c r="J61" s="1" t="s">
        <v>89</v>
      </c>
    </row>
    <row r="62" spans="2:10" x14ac:dyDescent="0.25">
      <c r="B62" s="179"/>
      <c r="C62" s="28" t="s">
        <v>58</v>
      </c>
      <c r="D62" s="176"/>
      <c r="E62" s="176"/>
      <c r="F62" s="59">
        <v>9</v>
      </c>
      <c r="G62" s="59">
        <v>9</v>
      </c>
      <c r="H62" s="37">
        <v>8</v>
      </c>
      <c r="I62" s="1"/>
      <c r="J62" s="1" t="s">
        <v>89</v>
      </c>
    </row>
    <row r="63" spans="2:10" x14ac:dyDescent="0.25">
      <c r="B63" s="179"/>
      <c r="C63" s="28" t="s">
        <v>59</v>
      </c>
      <c r="D63" s="176"/>
      <c r="E63" s="176"/>
      <c r="F63" s="59">
        <v>1</v>
      </c>
      <c r="G63" s="59">
        <v>1</v>
      </c>
      <c r="H63" s="37">
        <v>1</v>
      </c>
      <c r="I63" s="1"/>
      <c r="J63" s="1" t="s">
        <v>89</v>
      </c>
    </row>
    <row r="64" spans="2:10" x14ac:dyDescent="0.25">
      <c r="B64" s="179"/>
      <c r="C64" s="28" t="s">
        <v>60</v>
      </c>
      <c r="D64" s="176"/>
      <c r="E64" s="176"/>
      <c r="F64" s="59">
        <v>2</v>
      </c>
      <c r="G64" s="59">
        <v>2</v>
      </c>
      <c r="H64" s="37">
        <v>2</v>
      </c>
      <c r="I64" s="1"/>
      <c r="J64" s="1" t="s">
        <v>89</v>
      </c>
    </row>
    <row r="65" spans="2:10" x14ac:dyDescent="0.25">
      <c r="B65" s="179"/>
      <c r="C65" s="28" t="s">
        <v>61</v>
      </c>
      <c r="D65" s="176"/>
      <c r="E65" s="176"/>
      <c r="F65" s="59">
        <v>7</v>
      </c>
      <c r="G65" s="59">
        <v>7</v>
      </c>
      <c r="H65" s="37">
        <v>6</v>
      </c>
      <c r="I65" s="1"/>
      <c r="J65" s="1" t="s">
        <v>89</v>
      </c>
    </row>
    <row r="66" spans="2:10" x14ac:dyDescent="0.25">
      <c r="B66" s="179"/>
      <c r="C66" s="28" t="s">
        <v>62</v>
      </c>
      <c r="D66" s="176"/>
      <c r="E66" s="176"/>
      <c r="F66" s="59">
        <v>13</v>
      </c>
      <c r="G66" s="59">
        <v>6</v>
      </c>
      <c r="H66" s="37">
        <v>6</v>
      </c>
      <c r="I66" s="1"/>
      <c r="J66" s="1" t="s">
        <v>89</v>
      </c>
    </row>
    <row r="67" spans="2:10" x14ac:dyDescent="0.25">
      <c r="B67" s="179"/>
      <c r="C67" s="28" t="s">
        <v>63</v>
      </c>
      <c r="D67" s="176"/>
      <c r="E67" s="176"/>
      <c r="F67" s="59">
        <v>6</v>
      </c>
      <c r="G67" s="59">
        <v>3</v>
      </c>
      <c r="H67" s="37">
        <v>2</v>
      </c>
      <c r="I67" s="1"/>
      <c r="J67" s="1" t="s">
        <v>89</v>
      </c>
    </row>
    <row r="68" spans="2:10" x14ac:dyDescent="0.25">
      <c r="B68" s="179"/>
      <c r="C68" s="28" t="s">
        <v>64</v>
      </c>
      <c r="D68" s="176"/>
      <c r="E68" s="176"/>
      <c r="F68" s="59">
        <v>1</v>
      </c>
      <c r="G68" s="59">
        <v>1</v>
      </c>
      <c r="H68" s="37">
        <v>1</v>
      </c>
      <c r="I68" s="1"/>
      <c r="J68" s="1" t="s">
        <v>89</v>
      </c>
    </row>
    <row r="69" spans="2:10" x14ac:dyDescent="0.25">
      <c r="B69" s="179"/>
      <c r="C69" s="28" t="s">
        <v>65</v>
      </c>
      <c r="D69" s="176"/>
      <c r="E69" s="176"/>
      <c r="F69" s="38">
        <v>1</v>
      </c>
      <c r="G69" s="38">
        <v>0</v>
      </c>
      <c r="H69" s="39">
        <v>0</v>
      </c>
      <c r="I69" s="1"/>
      <c r="J69" s="1" t="s">
        <v>89</v>
      </c>
    </row>
    <row r="70" spans="2:10" ht="15.75" thickBot="1" x14ac:dyDescent="0.3">
      <c r="B70" s="178"/>
      <c r="C70" s="167" t="s">
        <v>71</v>
      </c>
      <c r="D70" s="168"/>
      <c r="E70" s="169"/>
      <c r="F70" s="40">
        <f>SUM(F57:F69)</f>
        <v>60</v>
      </c>
      <c r="G70" s="40">
        <f>SUM(G57:G69)</f>
        <v>48</v>
      </c>
      <c r="H70" s="41">
        <f>SUM(H57:H69)</f>
        <v>40</v>
      </c>
      <c r="I70" s="1"/>
      <c r="J70" s="1" t="s">
        <v>89</v>
      </c>
    </row>
    <row r="71" spans="2:10" x14ac:dyDescent="0.25">
      <c r="B71" s="188">
        <v>11</v>
      </c>
      <c r="C71" s="27" t="s">
        <v>66</v>
      </c>
      <c r="D71" s="57" t="s">
        <v>13</v>
      </c>
      <c r="E71" s="57">
        <v>6</v>
      </c>
      <c r="F71" s="57">
        <v>2</v>
      </c>
      <c r="G71" s="57">
        <v>1</v>
      </c>
      <c r="H71" s="44">
        <v>1</v>
      </c>
      <c r="I71" s="1"/>
      <c r="J71" s="1" t="s">
        <v>89</v>
      </c>
    </row>
    <row r="72" spans="2:10" ht="15.75" thickBot="1" x14ac:dyDescent="0.3">
      <c r="B72" s="189"/>
      <c r="C72" s="167" t="s">
        <v>71</v>
      </c>
      <c r="D72" s="168"/>
      <c r="E72" s="169"/>
      <c r="F72" s="40">
        <f>SUM(F71)</f>
        <v>2</v>
      </c>
      <c r="G72" s="40">
        <f>SUM(G71)</f>
        <v>1</v>
      </c>
      <c r="H72" s="41">
        <f>SUM(H71)</f>
        <v>1</v>
      </c>
      <c r="I72" s="1"/>
      <c r="J72" s="1" t="s">
        <v>89</v>
      </c>
    </row>
    <row r="73" spans="2:10" ht="30" x14ac:dyDescent="0.25">
      <c r="B73" s="188">
        <v>12</v>
      </c>
      <c r="C73" s="29" t="s">
        <v>67</v>
      </c>
      <c r="D73" s="57" t="s">
        <v>13</v>
      </c>
      <c r="E73" s="57">
        <v>15</v>
      </c>
      <c r="F73" s="57">
        <v>6</v>
      </c>
      <c r="G73" s="57">
        <v>3</v>
      </c>
      <c r="H73" s="44">
        <v>3</v>
      </c>
      <c r="I73" s="1"/>
      <c r="J73" s="1" t="s">
        <v>89</v>
      </c>
    </row>
    <row r="74" spans="2:10" ht="15.75" thickBot="1" x14ac:dyDescent="0.3">
      <c r="B74" s="189"/>
      <c r="C74" s="167" t="s">
        <v>71</v>
      </c>
      <c r="D74" s="168"/>
      <c r="E74" s="169"/>
      <c r="F74" s="40">
        <f>SUM(F73)</f>
        <v>6</v>
      </c>
      <c r="G74" s="40">
        <f>SUM(G73)</f>
        <v>3</v>
      </c>
      <c r="H74" s="41">
        <f>SUM(H73)</f>
        <v>3</v>
      </c>
      <c r="I74" s="1"/>
      <c r="J74" s="1" t="s">
        <v>89</v>
      </c>
    </row>
    <row r="75" spans="2:10" ht="45" x14ac:dyDescent="0.25">
      <c r="B75" s="188">
        <v>13</v>
      </c>
      <c r="C75" s="29" t="s">
        <v>68</v>
      </c>
      <c r="D75" s="57" t="s">
        <v>13</v>
      </c>
      <c r="E75" s="57">
        <v>107</v>
      </c>
      <c r="F75" s="57">
        <v>11</v>
      </c>
      <c r="G75" s="57">
        <v>9</v>
      </c>
      <c r="H75" s="44">
        <v>8</v>
      </c>
      <c r="I75" s="1"/>
      <c r="J75" s="1" t="s">
        <v>90</v>
      </c>
    </row>
    <row r="76" spans="2:10" ht="15.75" thickBot="1" x14ac:dyDescent="0.3">
      <c r="B76" s="189"/>
      <c r="C76" s="167" t="s">
        <v>71</v>
      </c>
      <c r="D76" s="168"/>
      <c r="E76" s="169"/>
      <c r="F76" s="40">
        <f>SUM(F75)</f>
        <v>11</v>
      </c>
      <c r="G76" s="40">
        <f>SUM(G75)</f>
        <v>9</v>
      </c>
      <c r="H76" s="41">
        <f>SUM(H75)</f>
        <v>8</v>
      </c>
      <c r="I76" s="1"/>
      <c r="J76" s="1" t="s">
        <v>90</v>
      </c>
    </row>
    <row r="77" spans="2:10" x14ac:dyDescent="0.25">
      <c r="B77" s="188">
        <v>14</v>
      </c>
      <c r="C77" s="30" t="s">
        <v>15</v>
      </c>
      <c r="D77" s="175" t="s">
        <v>14</v>
      </c>
      <c r="E77" s="175">
        <v>60</v>
      </c>
      <c r="F77" s="35">
        <v>6</v>
      </c>
      <c r="G77" s="35">
        <v>3</v>
      </c>
      <c r="H77" s="36">
        <v>3</v>
      </c>
      <c r="I77" s="1"/>
      <c r="J77" s="1" t="s">
        <v>90</v>
      </c>
    </row>
    <row r="78" spans="2:10" x14ac:dyDescent="0.25">
      <c r="B78" s="190"/>
      <c r="C78" s="31" t="s">
        <v>16</v>
      </c>
      <c r="D78" s="176"/>
      <c r="E78" s="176"/>
      <c r="F78" s="38">
        <v>2</v>
      </c>
      <c r="G78" s="38">
        <v>0</v>
      </c>
      <c r="H78" s="39">
        <v>0</v>
      </c>
      <c r="I78" s="1"/>
      <c r="J78" s="1" t="s">
        <v>90</v>
      </c>
    </row>
    <row r="79" spans="2:10" ht="15.75" thickBot="1" x14ac:dyDescent="0.3">
      <c r="B79" s="189"/>
      <c r="C79" s="167" t="s">
        <v>71</v>
      </c>
      <c r="D79" s="168"/>
      <c r="E79" s="169"/>
      <c r="F79" s="40">
        <f>SUM(F77:F78)</f>
        <v>8</v>
      </c>
      <c r="G79" s="40">
        <f>SUM(G77:G78)</f>
        <v>3</v>
      </c>
      <c r="H79" s="41">
        <f>SUM(H77:H78)</f>
        <v>3</v>
      </c>
      <c r="I79" s="1"/>
      <c r="J79" s="1" t="s">
        <v>90</v>
      </c>
    </row>
    <row r="80" spans="2:10" x14ac:dyDescent="0.25">
      <c r="B80" s="177">
        <v>15</v>
      </c>
      <c r="C80" s="32" t="s">
        <v>17</v>
      </c>
      <c r="D80" s="176" t="s">
        <v>14</v>
      </c>
      <c r="E80" s="176">
        <v>190</v>
      </c>
      <c r="F80" s="56">
        <v>2</v>
      </c>
      <c r="G80" s="56">
        <v>1</v>
      </c>
      <c r="H80" s="43">
        <v>1</v>
      </c>
      <c r="I80" s="1"/>
      <c r="J80" s="1" t="s">
        <v>90</v>
      </c>
    </row>
    <row r="81" spans="2:10" x14ac:dyDescent="0.25">
      <c r="B81" s="179"/>
      <c r="C81" s="13" t="s">
        <v>18</v>
      </c>
      <c r="D81" s="176"/>
      <c r="E81" s="176"/>
      <c r="F81" s="59">
        <v>4</v>
      </c>
      <c r="G81" s="59">
        <v>4</v>
      </c>
      <c r="H81" s="37">
        <v>4</v>
      </c>
      <c r="I81" s="1"/>
      <c r="J81" s="1" t="s">
        <v>90</v>
      </c>
    </row>
    <row r="82" spans="2:10" x14ac:dyDescent="0.25">
      <c r="B82" s="179"/>
      <c r="C82" s="13" t="s">
        <v>19</v>
      </c>
      <c r="D82" s="176"/>
      <c r="E82" s="176"/>
      <c r="F82" s="59">
        <v>11</v>
      </c>
      <c r="G82" s="59">
        <v>5</v>
      </c>
      <c r="H82" s="37">
        <v>5</v>
      </c>
      <c r="I82" s="1"/>
      <c r="J82" s="1" t="s">
        <v>90</v>
      </c>
    </row>
    <row r="83" spans="2:10" x14ac:dyDescent="0.25">
      <c r="B83" s="179"/>
      <c r="C83" s="13" t="s">
        <v>20</v>
      </c>
      <c r="D83" s="176"/>
      <c r="E83" s="176"/>
      <c r="F83" s="59">
        <v>5</v>
      </c>
      <c r="G83" s="59">
        <v>5</v>
      </c>
      <c r="H83" s="37">
        <v>2</v>
      </c>
      <c r="I83" s="1"/>
      <c r="J83" s="1" t="s">
        <v>90</v>
      </c>
    </row>
    <row r="84" spans="2:10" x14ac:dyDescent="0.25">
      <c r="B84" s="179"/>
      <c r="C84" s="15" t="s">
        <v>21</v>
      </c>
      <c r="D84" s="176"/>
      <c r="E84" s="176"/>
      <c r="F84" s="38">
        <v>9</v>
      </c>
      <c r="G84" s="38">
        <v>9</v>
      </c>
      <c r="H84" s="39">
        <v>7</v>
      </c>
      <c r="I84" s="1"/>
      <c r="J84" s="1" t="s">
        <v>90</v>
      </c>
    </row>
    <row r="85" spans="2:10" ht="15.75" thickBot="1" x14ac:dyDescent="0.3">
      <c r="B85" s="178"/>
      <c r="C85" s="167" t="s">
        <v>71</v>
      </c>
      <c r="D85" s="168"/>
      <c r="E85" s="169"/>
      <c r="F85" s="45">
        <f>SUM(F80:F84)</f>
        <v>31</v>
      </c>
      <c r="G85" s="45">
        <f>SUM(G80:G84)</f>
        <v>24</v>
      </c>
      <c r="H85" s="46">
        <f>SUM(H80:H84)</f>
        <v>19</v>
      </c>
      <c r="I85" s="1"/>
      <c r="J85" s="1" t="s">
        <v>90</v>
      </c>
    </row>
    <row r="86" spans="2:10" x14ac:dyDescent="0.25">
      <c r="I86" s="1"/>
      <c r="J86" s="1"/>
    </row>
    <row r="87" spans="2:10" x14ac:dyDescent="0.25">
      <c r="B87" s="8" t="s">
        <v>80</v>
      </c>
      <c r="C87" s="50" t="s">
        <v>81</v>
      </c>
      <c r="I87" s="1"/>
      <c r="J87" s="1"/>
    </row>
    <row r="88" spans="2:10" x14ac:dyDescent="0.25">
      <c r="C88" s="51" t="s">
        <v>83</v>
      </c>
      <c r="I88" s="1"/>
      <c r="J88" s="1"/>
    </row>
    <row r="89" spans="2:10" x14ac:dyDescent="0.25">
      <c r="C89" s="50" t="s">
        <v>82</v>
      </c>
      <c r="I89" s="1"/>
      <c r="J89" s="1"/>
    </row>
    <row r="90" spans="2:10" x14ac:dyDescent="0.25">
      <c r="C90" s="50" t="s">
        <v>84</v>
      </c>
    </row>
  </sheetData>
  <mergeCells count="44">
    <mergeCell ref="B77:B79"/>
    <mergeCell ref="D77:D78"/>
    <mergeCell ref="E77:E78"/>
    <mergeCell ref="C79:E79"/>
    <mergeCell ref="B80:B85"/>
    <mergeCell ref="D80:D84"/>
    <mergeCell ref="E80:E84"/>
    <mergeCell ref="C85:E85"/>
    <mergeCell ref="B71:B72"/>
    <mergeCell ref="C72:E72"/>
    <mergeCell ref="B73:B74"/>
    <mergeCell ref="C74:E74"/>
    <mergeCell ref="B75:B76"/>
    <mergeCell ref="C76:E76"/>
    <mergeCell ref="B53:B54"/>
    <mergeCell ref="C54:E54"/>
    <mergeCell ref="B55:B56"/>
    <mergeCell ref="C56:E56"/>
    <mergeCell ref="B57:B70"/>
    <mergeCell ref="D57:D69"/>
    <mergeCell ref="E57:E69"/>
    <mergeCell ref="C70:E70"/>
    <mergeCell ref="B31:B49"/>
    <mergeCell ref="D31:D48"/>
    <mergeCell ref="E31:E48"/>
    <mergeCell ref="C49:E49"/>
    <mergeCell ref="B50:B52"/>
    <mergeCell ref="D50:D51"/>
    <mergeCell ref="E50:E51"/>
    <mergeCell ref="C52:E52"/>
    <mergeCell ref="B10:B15"/>
    <mergeCell ref="D10:D14"/>
    <mergeCell ref="E10:E14"/>
    <mergeCell ref="C15:E15"/>
    <mergeCell ref="B16:B30"/>
    <mergeCell ref="D16:D29"/>
    <mergeCell ref="E16:E29"/>
    <mergeCell ref="C30:E30"/>
    <mergeCell ref="B4:B5"/>
    <mergeCell ref="C5:E5"/>
    <mergeCell ref="B6:B7"/>
    <mergeCell ref="C7:E7"/>
    <mergeCell ref="B8:B9"/>
    <mergeCell ref="C9:E9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0"/>
  <sheetViews>
    <sheetView workbookViewId="0">
      <selection activeCell="H9" sqref="H9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6" width="15.85546875" customWidth="1"/>
    <col min="7" max="7" width="19.140625" customWidth="1"/>
    <col min="8" max="8" width="19.42578125" customWidth="1"/>
    <col min="9" max="9" width="21.5703125" customWidth="1"/>
    <col min="10" max="10" width="14.85546875" customWidth="1"/>
    <col min="12" max="12" width="39.28515625" customWidth="1"/>
  </cols>
  <sheetData>
    <row r="2" spans="2:12" ht="15.75" thickBot="1" x14ac:dyDescent="0.3"/>
    <row r="3" spans="2:12" ht="60.75" thickBot="1" x14ac:dyDescent="0.3">
      <c r="B3" s="62" t="s">
        <v>0</v>
      </c>
      <c r="C3" s="63" t="s">
        <v>1</v>
      </c>
      <c r="D3" s="64" t="s">
        <v>12</v>
      </c>
      <c r="E3" s="64" t="s">
        <v>2</v>
      </c>
      <c r="F3" s="64" t="s">
        <v>93</v>
      </c>
      <c r="G3" s="64" t="s">
        <v>3</v>
      </c>
      <c r="H3" s="64" t="s">
        <v>5</v>
      </c>
      <c r="I3" s="65" t="s">
        <v>4</v>
      </c>
      <c r="J3" s="1"/>
      <c r="K3" s="1"/>
    </row>
    <row r="4" spans="2:12" x14ac:dyDescent="0.25">
      <c r="B4" s="177" t="s">
        <v>72</v>
      </c>
      <c r="C4" s="25" t="s">
        <v>78</v>
      </c>
      <c r="D4" s="68" t="s">
        <v>77</v>
      </c>
      <c r="E4" s="68">
        <v>639</v>
      </c>
      <c r="F4" s="70">
        <v>93</v>
      </c>
      <c r="G4" s="68">
        <f>5+9+17+20+17+17+1+4+3</f>
        <v>93</v>
      </c>
      <c r="H4" s="68">
        <f>81+2</f>
        <v>83</v>
      </c>
      <c r="I4" s="44">
        <v>69</v>
      </c>
      <c r="J4" s="1"/>
      <c r="K4" s="1" t="s">
        <v>85</v>
      </c>
      <c r="L4" t="s">
        <v>92</v>
      </c>
    </row>
    <row r="5" spans="2:12" ht="15.75" thickBot="1" x14ac:dyDescent="0.3">
      <c r="B5" s="178"/>
      <c r="C5" s="167" t="s">
        <v>71</v>
      </c>
      <c r="D5" s="168"/>
      <c r="E5" s="169"/>
      <c r="F5" s="40">
        <v>93</v>
      </c>
      <c r="G5" s="48">
        <f>G4</f>
        <v>93</v>
      </c>
      <c r="H5" s="74">
        <f>H4</f>
        <v>83</v>
      </c>
      <c r="I5" s="75">
        <f>I4</f>
        <v>69</v>
      </c>
      <c r="J5" s="1"/>
      <c r="K5" s="1" t="s">
        <v>85</v>
      </c>
    </row>
    <row r="6" spans="2:12" x14ac:dyDescent="0.25">
      <c r="B6" s="177" t="s">
        <v>73</v>
      </c>
      <c r="C6" s="25" t="s">
        <v>74</v>
      </c>
      <c r="D6" s="68" t="s">
        <v>77</v>
      </c>
      <c r="E6" s="68">
        <f>46+104+36+31</f>
        <v>217</v>
      </c>
      <c r="F6" s="69">
        <v>41</v>
      </c>
      <c r="G6" s="68">
        <f>10+23+8</f>
        <v>41</v>
      </c>
      <c r="H6" s="68">
        <v>35</v>
      </c>
      <c r="I6" s="44">
        <v>18</v>
      </c>
      <c r="J6" s="1"/>
      <c r="K6" s="1" t="s">
        <v>85</v>
      </c>
    </row>
    <row r="7" spans="2:12" ht="15.75" thickBot="1" x14ac:dyDescent="0.3">
      <c r="B7" s="178"/>
      <c r="C7" s="167" t="s">
        <v>71</v>
      </c>
      <c r="D7" s="168"/>
      <c r="E7" s="169"/>
      <c r="F7" s="40">
        <f>F6</f>
        <v>41</v>
      </c>
      <c r="G7" s="40">
        <f t="shared" ref="G7:I7" si="0">G6</f>
        <v>41</v>
      </c>
      <c r="H7" s="40">
        <f t="shared" si="0"/>
        <v>35</v>
      </c>
      <c r="I7" s="40">
        <f t="shared" si="0"/>
        <v>18</v>
      </c>
      <c r="J7" s="1"/>
      <c r="K7" s="1" t="s">
        <v>85</v>
      </c>
    </row>
    <row r="8" spans="2:12" x14ac:dyDescent="0.25">
      <c r="B8" s="177">
        <v>3</v>
      </c>
      <c r="C8" s="76" t="s">
        <v>79</v>
      </c>
      <c r="D8" s="69" t="s">
        <v>77</v>
      </c>
      <c r="E8" s="69"/>
      <c r="F8" s="69">
        <v>77</v>
      </c>
      <c r="G8" s="69">
        <v>79</v>
      </c>
      <c r="H8" s="69">
        <v>79</v>
      </c>
      <c r="I8" s="43">
        <v>59</v>
      </c>
      <c r="J8" s="1"/>
      <c r="K8" s="1" t="s">
        <v>85</v>
      </c>
    </row>
    <row r="9" spans="2:12" ht="15.75" thickBot="1" x14ac:dyDescent="0.3">
      <c r="B9" s="178"/>
      <c r="C9" s="167" t="s">
        <v>71</v>
      </c>
      <c r="D9" s="168"/>
      <c r="E9" s="169"/>
      <c r="F9" s="40">
        <v>77</v>
      </c>
      <c r="G9" s="40">
        <v>79</v>
      </c>
      <c r="H9" s="40">
        <v>79</v>
      </c>
      <c r="I9" s="40">
        <f t="shared" ref="I9" si="1">I8</f>
        <v>59</v>
      </c>
      <c r="J9" s="1"/>
      <c r="K9" s="1" t="s">
        <v>85</v>
      </c>
      <c r="L9" t="s">
        <v>91</v>
      </c>
    </row>
    <row r="10" spans="2:12" x14ac:dyDescent="0.25">
      <c r="B10" s="177">
        <v>4</v>
      </c>
      <c r="C10" s="32" t="s">
        <v>6</v>
      </c>
      <c r="D10" s="176" t="s">
        <v>13</v>
      </c>
      <c r="E10" s="176">
        <v>80</v>
      </c>
      <c r="F10" s="70">
        <v>4</v>
      </c>
      <c r="G10" s="70">
        <f>1+3</f>
        <v>4</v>
      </c>
      <c r="H10" s="70">
        <f>4</f>
        <v>4</v>
      </c>
      <c r="I10" s="42">
        <f>2</f>
        <v>2</v>
      </c>
      <c r="J10" s="1"/>
      <c r="K10" s="1" t="s">
        <v>85</v>
      </c>
    </row>
    <row r="11" spans="2:12" x14ac:dyDescent="0.25">
      <c r="B11" s="179"/>
      <c r="C11" s="13" t="s">
        <v>7</v>
      </c>
      <c r="D11" s="176"/>
      <c r="E11" s="176"/>
      <c r="F11" s="71">
        <v>0</v>
      </c>
      <c r="G11" s="71">
        <v>0</v>
      </c>
      <c r="H11" s="71">
        <v>0</v>
      </c>
      <c r="I11" s="37">
        <v>0</v>
      </c>
      <c r="J11" s="1"/>
      <c r="K11" s="1" t="s">
        <v>85</v>
      </c>
    </row>
    <row r="12" spans="2:12" x14ac:dyDescent="0.25">
      <c r="B12" s="179"/>
      <c r="C12" s="13" t="s">
        <v>8</v>
      </c>
      <c r="D12" s="176"/>
      <c r="E12" s="176"/>
      <c r="F12" s="71">
        <v>14</v>
      </c>
      <c r="G12" s="71">
        <v>14</v>
      </c>
      <c r="H12" s="71">
        <v>14</v>
      </c>
      <c r="I12" s="37">
        <v>14</v>
      </c>
      <c r="J12" s="1"/>
      <c r="K12" s="1" t="s">
        <v>85</v>
      </c>
    </row>
    <row r="13" spans="2:12" x14ac:dyDescent="0.25">
      <c r="B13" s="179"/>
      <c r="C13" s="13" t="s">
        <v>9</v>
      </c>
      <c r="D13" s="176"/>
      <c r="E13" s="176"/>
      <c r="F13" s="71">
        <v>4</v>
      </c>
      <c r="G13" s="71">
        <f>1+3</f>
        <v>4</v>
      </c>
      <c r="H13" s="71">
        <v>4</v>
      </c>
      <c r="I13" s="37">
        <v>3</v>
      </c>
      <c r="J13" s="1"/>
      <c r="K13" s="1" t="s">
        <v>85</v>
      </c>
    </row>
    <row r="14" spans="2:12" x14ac:dyDescent="0.25">
      <c r="B14" s="179"/>
      <c r="C14" s="15" t="s">
        <v>10</v>
      </c>
      <c r="D14" s="176"/>
      <c r="E14" s="176"/>
      <c r="F14" s="71">
        <v>1</v>
      </c>
      <c r="G14" s="38">
        <v>1</v>
      </c>
      <c r="H14" s="38">
        <v>1</v>
      </c>
      <c r="I14" s="39">
        <v>1</v>
      </c>
      <c r="J14" s="1"/>
      <c r="K14" s="1" t="s">
        <v>85</v>
      </c>
    </row>
    <row r="15" spans="2:12" ht="15.75" thickBot="1" x14ac:dyDescent="0.3">
      <c r="B15" s="178"/>
      <c r="C15" s="167" t="s">
        <v>71</v>
      </c>
      <c r="D15" s="168"/>
      <c r="E15" s="169"/>
      <c r="F15" s="40">
        <v>23</v>
      </c>
      <c r="G15" s="40">
        <f>SUM(G10:G14)</f>
        <v>23</v>
      </c>
      <c r="H15" s="40">
        <f>SUM(H10:H14)</f>
        <v>23</v>
      </c>
      <c r="I15" s="41">
        <f>SUM(I10:I14)</f>
        <v>20</v>
      </c>
      <c r="J15" s="1"/>
      <c r="K15" s="1" t="s">
        <v>85</v>
      </c>
    </row>
    <row r="16" spans="2:12" x14ac:dyDescent="0.25">
      <c r="B16" s="191">
        <v>5</v>
      </c>
      <c r="C16" s="16" t="s">
        <v>22</v>
      </c>
      <c r="D16" s="186" t="s">
        <v>13</v>
      </c>
      <c r="E16" s="186">
        <v>160</v>
      </c>
      <c r="F16" s="70">
        <v>13</v>
      </c>
      <c r="G16" s="70">
        <f>4+9</f>
        <v>13</v>
      </c>
      <c r="H16" s="70">
        <v>13</v>
      </c>
      <c r="I16" s="36">
        <v>10</v>
      </c>
      <c r="J16" s="1"/>
      <c r="K16" s="1" t="s">
        <v>85</v>
      </c>
    </row>
    <row r="17" spans="2:11" x14ac:dyDescent="0.25">
      <c r="B17" s="192"/>
      <c r="C17" s="18" t="s">
        <v>23</v>
      </c>
      <c r="D17" s="187"/>
      <c r="E17" s="187"/>
      <c r="F17" s="71">
        <v>0</v>
      </c>
      <c r="G17" s="71">
        <v>0</v>
      </c>
      <c r="H17" s="71">
        <v>0</v>
      </c>
      <c r="I17" s="37">
        <v>0</v>
      </c>
      <c r="J17" s="1"/>
      <c r="K17" s="1" t="s">
        <v>85</v>
      </c>
    </row>
    <row r="18" spans="2:11" x14ac:dyDescent="0.25">
      <c r="B18" s="192"/>
      <c r="C18" s="18" t="s">
        <v>24</v>
      </c>
      <c r="D18" s="187"/>
      <c r="E18" s="187"/>
      <c r="F18" s="71">
        <v>4</v>
      </c>
      <c r="G18" s="71">
        <v>4</v>
      </c>
      <c r="H18" s="71">
        <v>1</v>
      </c>
      <c r="I18" s="37">
        <v>1</v>
      </c>
      <c r="J18" s="1"/>
      <c r="K18" s="1" t="s">
        <v>85</v>
      </c>
    </row>
    <row r="19" spans="2:11" x14ac:dyDescent="0.25">
      <c r="B19" s="192"/>
      <c r="C19" s="18" t="s">
        <v>75</v>
      </c>
      <c r="D19" s="187"/>
      <c r="E19" s="187"/>
      <c r="F19" s="71">
        <v>4</v>
      </c>
      <c r="G19" s="71">
        <v>4</v>
      </c>
      <c r="H19" s="71">
        <v>2</v>
      </c>
      <c r="I19" s="37">
        <v>2</v>
      </c>
      <c r="J19" s="1"/>
      <c r="K19" s="1" t="s">
        <v>86</v>
      </c>
    </row>
    <row r="20" spans="2:11" x14ac:dyDescent="0.25">
      <c r="B20" s="192"/>
      <c r="C20" s="18" t="s">
        <v>76</v>
      </c>
      <c r="D20" s="187"/>
      <c r="E20" s="187"/>
      <c r="F20" s="71">
        <v>0</v>
      </c>
      <c r="G20" s="71">
        <v>0</v>
      </c>
      <c r="H20" s="71">
        <v>0</v>
      </c>
      <c r="I20" s="37">
        <v>0</v>
      </c>
      <c r="J20" s="1"/>
      <c r="K20" s="1" t="s">
        <v>86</v>
      </c>
    </row>
    <row r="21" spans="2:11" x14ac:dyDescent="0.25">
      <c r="B21" s="192"/>
      <c r="C21" s="18" t="s">
        <v>32</v>
      </c>
      <c r="D21" s="187"/>
      <c r="E21" s="187"/>
      <c r="F21" s="71">
        <v>4</v>
      </c>
      <c r="G21" s="71">
        <v>4</v>
      </c>
      <c r="H21" s="71">
        <v>3</v>
      </c>
      <c r="I21" s="37">
        <v>2</v>
      </c>
      <c r="J21" s="1"/>
      <c r="K21" s="1" t="s">
        <v>86</v>
      </c>
    </row>
    <row r="22" spans="2:11" x14ac:dyDescent="0.25">
      <c r="B22" s="192"/>
      <c r="C22" s="18" t="s">
        <v>25</v>
      </c>
      <c r="D22" s="187"/>
      <c r="E22" s="187"/>
      <c r="F22" s="71">
        <v>21</v>
      </c>
      <c r="G22" s="71">
        <v>21</v>
      </c>
      <c r="H22" s="71">
        <v>15</v>
      </c>
      <c r="I22" s="37">
        <v>10</v>
      </c>
      <c r="J22" s="1"/>
      <c r="K22" s="1" t="s">
        <v>86</v>
      </c>
    </row>
    <row r="23" spans="2:11" x14ac:dyDescent="0.25">
      <c r="B23" s="192"/>
      <c r="C23" s="18" t="s">
        <v>26</v>
      </c>
      <c r="D23" s="187"/>
      <c r="E23" s="187"/>
      <c r="F23" s="71">
        <v>8</v>
      </c>
      <c r="G23" s="71">
        <v>8</v>
      </c>
      <c r="H23" s="71">
        <v>7</v>
      </c>
      <c r="I23" s="37">
        <v>6</v>
      </c>
      <c r="J23" s="1"/>
      <c r="K23" s="1" t="s">
        <v>86</v>
      </c>
    </row>
    <row r="24" spans="2:11" x14ac:dyDescent="0.25">
      <c r="B24" s="192"/>
      <c r="C24" s="18" t="s">
        <v>27</v>
      </c>
      <c r="D24" s="187"/>
      <c r="E24" s="187"/>
      <c r="F24" s="71">
        <v>8</v>
      </c>
      <c r="G24" s="71">
        <v>8</v>
      </c>
      <c r="H24" s="71">
        <v>5</v>
      </c>
      <c r="I24" s="37">
        <v>2</v>
      </c>
      <c r="J24" s="1"/>
      <c r="K24" s="1" t="s">
        <v>86</v>
      </c>
    </row>
    <row r="25" spans="2:11" x14ac:dyDescent="0.25">
      <c r="B25" s="192"/>
      <c r="C25" s="18" t="s">
        <v>28</v>
      </c>
      <c r="D25" s="187"/>
      <c r="E25" s="187"/>
      <c r="F25" s="71">
        <v>13</v>
      </c>
      <c r="G25" s="71">
        <v>13</v>
      </c>
      <c r="H25" s="71">
        <v>12</v>
      </c>
      <c r="I25" s="37">
        <v>10</v>
      </c>
      <c r="J25" s="1"/>
      <c r="K25" s="1" t="s">
        <v>86</v>
      </c>
    </row>
    <row r="26" spans="2:11" x14ac:dyDescent="0.25">
      <c r="B26" s="192"/>
      <c r="C26" s="18" t="s">
        <v>29</v>
      </c>
      <c r="D26" s="187"/>
      <c r="E26" s="187"/>
      <c r="F26" s="71">
        <v>3</v>
      </c>
      <c r="G26" s="71">
        <v>3</v>
      </c>
      <c r="H26" s="71">
        <v>3</v>
      </c>
      <c r="I26" s="37">
        <v>2</v>
      </c>
      <c r="J26" s="1"/>
      <c r="K26" s="1" t="s">
        <v>86</v>
      </c>
    </row>
    <row r="27" spans="2:11" x14ac:dyDescent="0.25">
      <c r="B27" s="192"/>
      <c r="C27" s="18" t="s">
        <v>30</v>
      </c>
      <c r="D27" s="187"/>
      <c r="E27" s="187"/>
      <c r="F27" s="71">
        <v>24</v>
      </c>
      <c r="G27" s="71">
        <v>24</v>
      </c>
      <c r="H27" s="71">
        <v>21</v>
      </c>
      <c r="I27" s="37">
        <v>15</v>
      </c>
      <c r="J27" s="1"/>
      <c r="K27" s="1" t="s">
        <v>86</v>
      </c>
    </row>
    <row r="28" spans="2:11" x14ac:dyDescent="0.25">
      <c r="B28" s="192"/>
      <c r="C28" s="18" t="s">
        <v>33</v>
      </c>
      <c r="D28" s="187"/>
      <c r="E28" s="187"/>
      <c r="F28" s="71">
        <v>3</v>
      </c>
      <c r="G28" s="71">
        <v>3</v>
      </c>
      <c r="H28" s="71">
        <v>2</v>
      </c>
      <c r="I28" s="37">
        <v>1</v>
      </c>
      <c r="J28" s="1"/>
      <c r="K28" s="1" t="s">
        <v>86</v>
      </c>
    </row>
    <row r="29" spans="2:11" x14ac:dyDescent="0.25">
      <c r="B29" s="192"/>
      <c r="C29" s="18" t="s">
        <v>31</v>
      </c>
      <c r="D29" s="187"/>
      <c r="E29" s="187"/>
      <c r="F29" s="71">
        <v>1</v>
      </c>
      <c r="G29" s="71">
        <v>1</v>
      </c>
      <c r="H29" s="71">
        <v>1</v>
      </c>
      <c r="I29" s="37">
        <v>1</v>
      </c>
      <c r="J29" s="1"/>
      <c r="K29" s="1" t="s">
        <v>86</v>
      </c>
    </row>
    <row r="30" spans="2:11" ht="15.75" thickBot="1" x14ac:dyDescent="0.3">
      <c r="B30" s="193"/>
      <c r="C30" s="183" t="s">
        <v>71</v>
      </c>
      <c r="D30" s="184"/>
      <c r="E30" s="185"/>
      <c r="F30" s="77">
        <v>106</v>
      </c>
      <c r="G30" s="40">
        <f>SUM(G16:G29)</f>
        <v>106</v>
      </c>
      <c r="H30" s="40">
        <f>SUM(H16:H29)</f>
        <v>85</v>
      </c>
      <c r="I30" s="41">
        <f>SUM(I16:I29)</f>
        <v>62</v>
      </c>
      <c r="J30" s="1"/>
      <c r="K30" s="1" t="s">
        <v>86</v>
      </c>
    </row>
    <row r="31" spans="2:11" ht="30" x14ac:dyDescent="0.25">
      <c r="B31" s="177">
        <v>6</v>
      </c>
      <c r="C31" s="20" t="s">
        <v>34</v>
      </c>
      <c r="D31" s="176" t="s">
        <v>14</v>
      </c>
      <c r="E31" s="176">
        <v>340</v>
      </c>
      <c r="F31" s="70">
        <v>2</v>
      </c>
      <c r="G31" s="70">
        <v>2</v>
      </c>
      <c r="H31" s="70">
        <v>2</v>
      </c>
      <c r="I31" s="42">
        <v>1</v>
      </c>
      <c r="J31" s="1"/>
      <c r="K31" s="1" t="s">
        <v>86</v>
      </c>
    </row>
    <row r="32" spans="2:11" x14ac:dyDescent="0.25">
      <c r="B32" s="179"/>
      <c r="C32" s="21" t="s">
        <v>39</v>
      </c>
      <c r="D32" s="176"/>
      <c r="E32" s="176"/>
      <c r="F32" s="71">
        <v>0</v>
      </c>
      <c r="G32" s="71">
        <v>0</v>
      </c>
      <c r="H32" s="71">
        <v>0</v>
      </c>
      <c r="I32" s="37">
        <v>0</v>
      </c>
      <c r="J32" s="1"/>
      <c r="K32" s="1" t="s">
        <v>86</v>
      </c>
    </row>
    <row r="33" spans="2:11" x14ac:dyDescent="0.25">
      <c r="B33" s="179"/>
      <c r="C33" s="21" t="s">
        <v>40</v>
      </c>
      <c r="D33" s="176"/>
      <c r="E33" s="176"/>
      <c r="F33" s="71">
        <v>7</v>
      </c>
      <c r="G33" s="71">
        <v>7</v>
      </c>
      <c r="H33" s="71">
        <v>6</v>
      </c>
      <c r="I33" s="37">
        <v>4</v>
      </c>
      <c r="J33" s="1"/>
      <c r="K33" s="1" t="s">
        <v>86</v>
      </c>
    </row>
    <row r="34" spans="2:11" x14ac:dyDescent="0.25">
      <c r="B34" s="179"/>
      <c r="C34" s="21" t="s">
        <v>41</v>
      </c>
      <c r="D34" s="176"/>
      <c r="E34" s="176"/>
      <c r="F34" s="71">
        <v>5</v>
      </c>
      <c r="G34" s="71">
        <v>5</v>
      </c>
      <c r="H34" s="71">
        <v>5</v>
      </c>
      <c r="I34" s="37">
        <v>3</v>
      </c>
      <c r="J34" s="1"/>
      <c r="K34" s="1" t="s">
        <v>87</v>
      </c>
    </row>
    <row r="35" spans="2:11" x14ac:dyDescent="0.25">
      <c r="B35" s="179"/>
      <c r="C35" s="21" t="s">
        <v>42</v>
      </c>
      <c r="D35" s="176"/>
      <c r="E35" s="176"/>
      <c r="F35" s="71">
        <v>14</v>
      </c>
      <c r="G35" s="71">
        <v>14</v>
      </c>
      <c r="H35" s="71">
        <v>14</v>
      </c>
      <c r="I35" s="37">
        <v>12</v>
      </c>
      <c r="J35" s="1"/>
      <c r="K35" s="1" t="s">
        <v>87</v>
      </c>
    </row>
    <row r="36" spans="2:11" x14ac:dyDescent="0.25">
      <c r="B36" s="179"/>
      <c r="C36" s="21" t="s">
        <v>43</v>
      </c>
      <c r="D36" s="176"/>
      <c r="E36" s="176"/>
      <c r="F36" s="71">
        <v>3</v>
      </c>
      <c r="G36" s="71">
        <v>3</v>
      </c>
      <c r="H36" s="71">
        <v>3</v>
      </c>
      <c r="I36" s="37">
        <v>2</v>
      </c>
      <c r="J36" s="1"/>
      <c r="K36" s="1" t="s">
        <v>87</v>
      </c>
    </row>
    <row r="37" spans="2:11" x14ac:dyDescent="0.25">
      <c r="B37" s="179"/>
      <c r="C37" s="21" t="s">
        <v>44</v>
      </c>
      <c r="D37" s="176"/>
      <c r="E37" s="176"/>
      <c r="F37" s="71">
        <v>2</v>
      </c>
      <c r="G37" s="71">
        <v>2</v>
      </c>
      <c r="H37" s="71">
        <v>2</v>
      </c>
      <c r="I37" s="37">
        <v>2</v>
      </c>
      <c r="J37" s="1"/>
      <c r="K37" s="1" t="s">
        <v>87</v>
      </c>
    </row>
    <row r="38" spans="2:11" x14ac:dyDescent="0.25">
      <c r="B38" s="179"/>
      <c r="C38" s="21" t="s">
        <v>35</v>
      </c>
      <c r="D38" s="176"/>
      <c r="E38" s="176"/>
      <c r="F38" s="71">
        <v>6</v>
      </c>
      <c r="G38" s="71">
        <v>6</v>
      </c>
      <c r="H38" s="71">
        <v>6</v>
      </c>
      <c r="I38" s="37">
        <v>6</v>
      </c>
      <c r="J38" s="1"/>
      <c r="K38" s="1" t="s">
        <v>87</v>
      </c>
    </row>
    <row r="39" spans="2:11" x14ac:dyDescent="0.25">
      <c r="B39" s="179"/>
      <c r="C39" s="21" t="s">
        <v>45</v>
      </c>
      <c r="D39" s="176"/>
      <c r="E39" s="176"/>
      <c r="F39" s="71">
        <v>4</v>
      </c>
      <c r="G39" s="71">
        <v>4</v>
      </c>
      <c r="H39" s="71">
        <v>2</v>
      </c>
      <c r="I39" s="37">
        <v>2</v>
      </c>
      <c r="J39" s="1"/>
      <c r="K39" s="1" t="s">
        <v>87</v>
      </c>
    </row>
    <row r="40" spans="2:11" x14ac:dyDescent="0.25">
      <c r="B40" s="179"/>
      <c r="C40" s="21" t="s">
        <v>46</v>
      </c>
      <c r="D40" s="176"/>
      <c r="E40" s="176"/>
      <c r="F40" s="71">
        <v>29</v>
      </c>
      <c r="G40" s="71">
        <v>29</v>
      </c>
      <c r="H40" s="71">
        <v>23</v>
      </c>
      <c r="I40" s="37">
        <v>21</v>
      </c>
      <c r="J40" s="1"/>
      <c r="K40" s="1" t="s">
        <v>87</v>
      </c>
    </row>
    <row r="41" spans="2:11" x14ac:dyDescent="0.25">
      <c r="B41" s="179"/>
      <c r="C41" s="21" t="s">
        <v>47</v>
      </c>
      <c r="D41" s="176"/>
      <c r="E41" s="176"/>
      <c r="F41" s="71">
        <v>9</v>
      </c>
      <c r="G41" s="71">
        <v>9</v>
      </c>
      <c r="H41" s="71">
        <v>8</v>
      </c>
      <c r="I41" s="37">
        <v>4</v>
      </c>
      <c r="J41" s="1"/>
      <c r="K41" s="1" t="s">
        <v>87</v>
      </c>
    </row>
    <row r="42" spans="2:11" x14ac:dyDescent="0.25">
      <c r="B42" s="179"/>
      <c r="C42" s="21" t="s">
        <v>48</v>
      </c>
      <c r="D42" s="176"/>
      <c r="E42" s="176"/>
      <c r="F42" s="71">
        <v>3</v>
      </c>
      <c r="G42" s="71">
        <v>3</v>
      </c>
      <c r="H42" s="71">
        <v>3</v>
      </c>
      <c r="I42" s="37">
        <v>3</v>
      </c>
      <c r="J42" s="1"/>
      <c r="K42" s="1" t="s">
        <v>87</v>
      </c>
    </row>
    <row r="43" spans="2:11" x14ac:dyDescent="0.25">
      <c r="B43" s="179"/>
      <c r="C43" s="21" t="s">
        <v>49</v>
      </c>
      <c r="D43" s="176"/>
      <c r="E43" s="176"/>
      <c r="F43" s="71">
        <v>1</v>
      </c>
      <c r="G43" s="71">
        <v>1</v>
      </c>
      <c r="H43" s="71">
        <v>1</v>
      </c>
      <c r="I43" s="37">
        <v>1</v>
      </c>
      <c r="J43" s="1"/>
      <c r="K43" s="1" t="s">
        <v>87</v>
      </c>
    </row>
    <row r="44" spans="2:11" x14ac:dyDescent="0.25">
      <c r="B44" s="179"/>
      <c r="C44" s="21" t="s">
        <v>69</v>
      </c>
      <c r="D44" s="176"/>
      <c r="E44" s="176"/>
      <c r="F44" s="71">
        <v>2</v>
      </c>
      <c r="G44" s="71">
        <v>2</v>
      </c>
      <c r="H44" s="71">
        <v>1</v>
      </c>
      <c r="I44" s="37">
        <v>1</v>
      </c>
      <c r="J44" s="1"/>
      <c r="K44" s="1" t="s">
        <v>87</v>
      </c>
    </row>
    <row r="45" spans="2:11" x14ac:dyDescent="0.25">
      <c r="B45" s="179"/>
      <c r="C45" s="21" t="s">
        <v>50</v>
      </c>
      <c r="D45" s="176"/>
      <c r="E45" s="176"/>
      <c r="F45" s="71">
        <v>5</v>
      </c>
      <c r="G45" s="71">
        <v>5</v>
      </c>
      <c r="H45" s="71">
        <v>4</v>
      </c>
      <c r="I45" s="37">
        <v>4</v>
      </c>
      <c r="J45" s="1"/>
      <c r="K45" s="1" t="s">
        <v>87</v>
      </c>
    </row>
    <row r="46" spans="2:11" x14ac:dyDescent="0.25">
      <c r="B46" s="179"/>
      <c r="C46" s="21" t="s">
        <v>36</v>
      </c>
      <c r="D46" s="176"/>
      <c r="E46" s="176"/>
      <c r="F46" s="71">
        <v>15</v>
      </c>
      <c r="G46" s="71">
        <v>15</v>
      </c>
      <c r="H46" s="71">
        <v>10</v>
      </c>
      <c r="I46" s="37">
        <v>6</v>
      </c>
      <c r="J46" s="1"/>
      <c r="K46" s="1" t="s">
        <v>87</v>
      </c>
    </row>
    <row r="47" spans="2:11" x14ac:dyDescent="0.25">
      <c r="B47" s="179"/>
      <c r="C47" s="21" t="s">
        <v>37</v>
      </c>
      <c r="D47" s="176"/>
      <c r="E47" s="176"/>
      <c r="F47" s="71">
        <v>16</v>
      </c>
      <c r="G47" s="71">
        <v>16</v>
      </c>
      <c r="H47" s="71">
        <v>14</v>
      </c>
      <c r="I47" s="37">
        <v>10</v>
      </c>
      <c r="J47" s="1"/>
      <c r="K47" s="1" t="s">
        <v>87</v>
      </c>
    </row>
    <row r="48" spans="2:11" x14ac:dyDescent="0.25">
      <c r="B48" s="179"/>
      <c r="C48" s="22" t="s">
        <v>51</v>
      </c>
      <c r="D48" s="176"/>
      <c r="E48" s="176"/>
      <c r="F48" s="71">
        <v>0</v>
      </c>
      <c r="G48" s="38">
        <v>0</v>
      </c>
      <c r="H48" s="38">
        <v>0</v>
      </c>
      <c r="I48" s="39">
        <v>0</v>
      </c>
      <c r="J48" s="1"/>
      <c r="K48" s="1" t="s">
        <v>87</v>
      </c>
    </row>
    <row r="49" spans="2:11" ht="15.75" thickBot="1" x14ac:dyDescent="0.3">
      <c r="B49" s="178"/>
      <c r="C49" s="180" t="s">
        <v>71</v>
      </c>
      <c r="D49" s="181"/>
      <c r="E49" s="182"/>
      <c r="F49" s="78">
        <v>123</v>
      </c>
      <c r="G49" s="40">
        <f>SUM(G31:G48)</f>
        <v>123</v>
      </c>
      <c r="H49" s="40">
        <f>SUM(H31:H48)</f>
        <v>104</v>
      </c>
      <c r="I49" s="41">
        <f>SUM(I31:I48)</f>
        <v>82</v>
      </c>
      <c r="J49" s="1"/>
      <c r="K49" s="1" t="s">
        <v>88</v>
      </c>
    </row>
    <row r="50" spans="2:11" ht="30" x14ac:dyDescent="0.25">
      <c r="B50" s="177">
        <v>7</v>
      </c>
      <c r="C50" s="23" t="s">
        <v>38</v>
      </c>
      <c r="D50" s="175" t="s">
        <v>14</v>
      </c>
      <c r="E50" s="175">
        <v>42</v>
      </c>
      <c r="F50" s="70">
        <v>1</v>
      </c>
      <c r="G50" s="35">
        <v>1</v>
      </c>
      <c r="H50" s="35">
        <v>1</v>
      </c>
      <c r="I50" s="36">
        <v>0</v>
      </c>
      <c r="J50" s="1"/>
      <c r="K50" s="1" t="s">
        <v>88</v>
      </c>
    </row>
    <row r="51" spans="2:11" ht="30" x14ac:dyDescent="0.25">
      <c r="B51" s="179"/>
      <c r="C51" s="24" t="s">
        <v>52</v>
      </c>
      <c r="D51" s="176"/>
      <c r="E51" s="176"/>
      <c r="F51" s="71">
        <v>6</v>
      </c>
      <c r="G51" s="71">
        <v>6</v>
      </c>
      <c r="H51" s="71">
        <v>6</v>
      </c>
      <c r="I51" s="71">
        <v>3</v>
      </c>
      <c r="J51" s="1"/>
      <c r="K51" s="1" t="s">
        <v>88</v>
      </c>
    </row>
    <row r="52" spans="2:11" ht="15.75" thickBot="1" x14ac:dyDescent="0.3">
      <c r="B52" s="178"/>
      <c r="C52" s="180" t="s">
        <v>71</v>
      </c>
      <c r="D52" s="181"/>
      <c r="E52" s="182"/>
      <c r="F52" s="78">
        <v>6</v>
      </c>
      <c r="G52" s="47">
        <f>SUM(G51)</f>
        <v>6</v>
      </c>
      <c r="H52" s="47">
        <f>SUM(H51)</f>
        <v>6</v>
      </c>
      <c r="I52" s="47">
        <f>SUM(I51)</f>
        <v>3</v>
      </c>
      <c r="J52" s="1"/>
      <c r="K52" s="1" t="s">
        <v>88</v>
      </c>
    </row>
    <row r="53" spans="2:11" ht="30" x14ac:dyDescent="0.25">
      <c r="B53" s="177">
        <v>8</v>
      </c>
      <c r="C53" s="25" t="s">
        <v>11</v>
      </c>
      <c r="D53" s="68" t="s">
        <v>14</v>
      </c>
      <c r="E53" s="68">
        <v>50</v>
      </c>
      <c r="F53" s="70">
        <v>31</v>
      </c>
      <c r="G53" s="69">
        <v>31</v>
      </c>
      <c r="H53" s="69">
        <v>28</v>
      </c>
      <c r="I53" s="43">
        <v>27</v>
      </c>
      <c r="J53" s="1"/>
      <c r="K53" s="1" t="s">
        <v>88</v>
      </c>
    </row>
    <row r="54" spans="2:11" ht="15.75" thickBot="1" x14ac:dyDescent="0.3">
      <c r="B54" s="178"/>
      <c r="C54" s="167" t="s">
        <v>71</v>
      </c>
      <c r="D54" s="168"/>
      <c r="E54" s="169"/>
      <c r="F54" s="40">
        <v>31</v>
      </c>
      <c r="G54" s="40">
        <f>SUM(G53)</f>
        <v>31</v>
      </c>
      <c r="H54" s="40">
        <f>SUM(H53)</f>
        <v>28</v>
      </c>
      <c r="I54" s="41">
        <f>SUM(I53)</f>
        <v>27</v>
      </c>
      <c r="J54" s="1"/>
      <c r="K54" s="1" t="s">
        <v>88</v>
      </c>
    </row>
    <row r="55" spans="2:11" x14ac:dyDescent="0.25">
      <c r="B55" s="177">
        <v>9</v>
      </c>
      <c r="C55" s="25" t="s">
        <v>53</v>
      </c>
      <c r="D55" s="68" t="s">
        <v>14</v>
      </c>
      <c r="E55" s="68">
        <v>35</v>
      </c>
      <c r="F55" s="70">
        <v>1</v>
      </c>
      <c r="G55" s="68">
        <v>1</v>
      </c>
      <c r="H55" s="68">
        <v>1</v>
      </c>
      <c r="I55" s="44">
        <v>0</v>
      </c>
      <c r="J55" s="1"/>
      <c r="K55" s="1" t="s">
        <v>88</v>
      </c>
    </row>
    <row r="56" spans="2:11" ht="15.75" thickBot="1" x14ac:dyDescent="0.3">
      <c r="B56" s="178"/>
      <c r="C56" s="167" t="s">
        <v>71</v>
      </c>
      <c r="D56" s="168"/>
      <c r="E56" s="169"/>
      <c r="F56" s="40">
        <v>1</v>
      </c>
      <c r="G56" s="40">
        <f>SUM(G55)</f>
        <v>1</v>
      </c>
      <c r="H56" s="40">
        <f>SUM(H55)</f>
        <v>1</v>
      </c>
      <c r="I56" s="41">
        <f>SUM(I55)</f>
        <v>0</v>
      </c>
      <c r="J56" s="1"/>
      <c r="K56" s="1" t="s">
        <v>88</v>
      </c>
    </row>
    <row r="57" spans="2:11" x14ac:dyDescent="0.25">
      <c r="B57" s="177">
        <v>10</v>
      </c>
      <c r="C57" s="27" t="s">
        <v>70</v>
      </c>
      <c r="D57" s="175" t="s">
        <v>14</v>
      </c>
      <c r="E57" s="175">
        <v>260</v>
      </c>
      <c r="F57" s="70">
        <v>2</v>
      </c>
      <c r="G57" s="35">
        <v>2</v>
      </c>
      <c r="H57" s="35">
        <v>1</v>
      </c>
      <c r="I57" s="36">
        <v>1</v>
      </c>
      <c r="J57" s="1"/>
      <c r="K57" s="1" t="s">
        <v>88</v>
      </c>
    </row>
    <row r="58" spans="2:11" x14ac:dyDescent="0.25">
      <c r="B58" s="179"/>
      <c r="C58" s="28" t="s">
        <v>54</v>
      </c>
      <c r="D58" s="176"/>
      <c r="E58" s="176"/>
      <c r="F58" s="71">
        <v>1</v>
      </c>
      <c r="G58" s="71">
        <v>1</v>
      </c>
      <c r="H58" s="71">
        <v>1</v>
      </c>
      <c r="I58" s="37">
        <v>1</v>
      </c>
      <c r="J58" s="1"/>
      <c r="K58" s="1" t="s">
        <v>88</v>
      </c>
    </row>
    <row r="59" spans="2:11" x14ac:dyDescent="0.25">
      <c r="B59" s="179"/>
      <c r="C59" s="28" t="s">
        <v>55</v>
      </c>
      <c r="D59" s="176"/>
      <c r="E59" s="176"/>
      <c r="F59" s="71">
        <v>4</v>
      </c>
      <c r="G59" s="71">
        <v>4</v>
      </c>
      <c r="H59" s="71">
        <v>4</v>
      </c>
      <c r="I59" s="37">
        <v>3</v>
      </c>
      <c r="J59" s="1"/>
      <c r="K59" s="1" t="s">
        <v>88</v>
      </c>
    </row>
    <row r="60" spans="2:11" x14ac:dyDescent="0.25">
      <c r="B60" s="179"/>
      <c r="C60" s="28" t="s">
        <v>56</v>
      </c>
      <c r="D60" s="176"/>
      <c r="E60" s="176"/>
      <c r="F60" s="71">
        <v>1</v>
      </c>
      <c r="G60" s="71">
        <v>1</v>
      </c>
      <c r="H60" s="71">
        <v>1</v>
      </c>
      <c r="I60" s="37">
        <v>1</v>
      </c>
      <c r="J60" s="1"/>
      <c r="K60" s="1" t="s">
        <v>89</v>
      </c>
    </row>
    <row r="61" spans="2:11" x14ac:dyDescent="0.25">
      <c r="B61" s="179"/>
      <c r="C61" s="28" t="s">
        <v>57</v>
      </c>
      <c r="D61" s="176"/>
      <c r="E61" s="176"/>
      <c r="F61" s="71">
        <v>12</v>
      </c>
      <c r="G61" s="71">
        <v>12</v>
      </c>
      <c r="H61" s="71">
        <v>12</v>
      </c>
      <c r="I61" s="37">
        <v>8</v>
      </c>
      <c r="J61" s="1"/>
      <c r="K61" s="1" t="s">
        <v>89</v>
      </c>
    </row>
    <row r="62" spans="2:11" x14ac:dyDescent="0.25">
      <c r="B62" s="179"/>
      <c r="C62" s="28" t="s">
        <v>58</v>
      </c>
      <c r="D62" s="176"/>
      <c r="E62" s="176"/>
      <c r="F62" s="71">
        <v>9</v>
      </c>
      <c r="G62" s="71">
        <v>9</v>
      </c>
      <c r="H62" s="71">
        <v>9</v>
      </c>
      <c r="I62" s="37">
        <v>8</v>
      </c>
      <c r="J62" s="1"/>
      <c r="K62" s="1" t="s">
        <v>89</v>
      </c>
    </row>
    <row r="63" spans="2:11" x14ac:dyDescent="0.25">
      <c r="B63" s="179"/>
      <c r="C63" s="28" t="s">
        <v>59</v>
      </c>
      <c r="D63" s="176"/>
      <c r="E63" s="176"/>
      <c r="F63" s="71">
        <v>1</v>
      </c>
      <c r="G63" s="71">
        <v>1</v>
      </c>
      <c r="H63" s="71">
        <v>1</v>
      </c>
      <c r="I63" s="37">
        <v>1</v>
      </c>
      <c r="J63" s="1"/>
      <c r="K63" s="1" t="s">
        <v>89</v>
      </c>
    </row>
    <row r="64" spans="2:11" x14ac:dyDescent="0.25">
      <c r="B64" s="179"/>
      <c r="C64" s="28" t="s">
        <v>60</v>
      </c>
      <c r="D64" s="176"/>
      <c r="E64" s="176"/>
      <c r="F64" s="71">
        <v>2</v>
      </c>
      <c r="G64" s="71">
        <v>2</v>
      </c>
      <c r="H64" s="71">
        <v>2</v>
      </c>
      <c r="I64" s="37">
        <v>2</v>
      </c>
      <c r="J64" s="1"/>
      <c r="K64" s="1" t="s">
        <v>89</v>
      </c>
    </row>
    <row r="65" spans="2:11" x14ac:dyDescent="0.25">
      <c r="B65" s="179"/>
      <c r="C65" s="28" t="s">
        <v>61</v>
      </c>
      <c r="D65" s="176"/>
      <c r="E65" s="176"/>
      <c r="F65" s="71">
        <v>7</v>
      </c>
      <c r="G65" s="71">
        <v>7</v>
      </c>
      <c r="H65" s="71">
        <v>7</v>
      </c>
      <c r="I65" s="37">
        <v>6</v>
      </c>
      <c r="J65" s="1"/>
      <c r="K65" s="1" t="s">
        <v>89</v>
      </c>
    </row>
    <row r="66" spans="2:11" x14ac:dyDescent="0.25">
      <c r="B66" s="179"/>
      <c r="C66" s="28" t="s">
        <v>62</v>
      </c>
      <c r="D66" s="176"/>
      <c r="E66" s="176"/>
      <c r="F66" s="71">
        <v>13</v>
      </c>
      <c r="G66" s="71">
        <v>13</v>
      </c>
      <c r="H66" s="71">
        <v>6</v>
      </c>
      <c r="I66" s="37">
        <v>6</v>
      </c>
      <c r="J66" s="1"/>
      <c r="K66" s="1" t="s">
        <v>89</v>
      </c>
    </row>
    <row r="67" spans="2:11" x14ac:dyDescent="0.25">
      <c r="B67" s="179"/>
      <c r="C67" s="28" t="s">
        <v>63</v>
      </c>
      <c r="D67" s="176"/>
      <c r="E67" s="176"/>
      <c r="F67" s="71">
        <v>6</v>
      </c>
      <c r="G67" s="71">
        <v>6</v>
      </c>
      <c r="H67" s="71">
        <v>3</v>
      </c>
      <c r="I67" s="37">
        <v>2</v>
      </c>
      <c r="J67" s="1"/>
      <c r="K67" s="1" t="s">
        <v>89</v>
      </c>
    </row>
    <row r="68" spans="2:11" x14ac:dyDescent="0.25">
      <c r="B68" s="179"/>
      <c r="C68" s="28" t="s">
        <v>64</v>
      </c>
      <c r="D68" s="176"/>
      <c r="E68" s="176"/>
      <c r="F68" s="71">
        <v>1</v>
      </c>
      <c r="G68" s="71">
        <v>1</v>
      </c>
      <c r="H68" s="71">
        <v>1</v>
      </c>
      <c r="I68" s="37">
        <v>1</v>
      </c>
      <c r="J68" s="1"/>
      <c r="K68" s="1" t="s">
        <v>89</v>
      </c>
    </row>
    <row r="69" spans="2:11" x14ac:dyDescent="0.25">
      <c r="B69" s="179"/>
      <c r="C69" s="28" t="s">
        <v>65</v>
      </c>
      <c r="D69" s="176"/>
      <c r="E69" s="176"/>
      <c r="F69" s="71">
        <v>1</v>
      </c>
      <c r="G69" s="38">
        <v>1</v>
      </c>
      <c r="H69" s="38">
        <v>0</v>
      </c>
      <c r="I69" s="39">
        <v>0</v>
      </c>
      <c r="J69" s="1"/>
      <c r="K69" s="1" t="s">
        <v>89</v>
      </c>
    </row>
    <row r="70" spans="2:11" ht="15.75" thickBot="1" x14ac:dyDescent="0.3">
      <c r="B70" s="178"/>
      <c r="C70" s="167" t="s">
        <v>71</v>
      </c>
      <c r="D70" s="168"/>
      <c r="E70" s="169"/>
      <c r="F70" s="40">
        <v>60</v>
      </c>
      <c r="G70" s="40">
        <f>SUM(G57:G69)</f>
        <v>60</v>
      </c>
      <c r="H70" s="40">
        <f>SUM(H57:H69)</f>
        <v>48</v>
      </c>
      <c r="I70" s="41">
        <f>SUM(I57:I69)</f>
        <v>40</v>
      </c>
      <c r="J70" s="1"/>
      <c r="K70" s="1" t="s">
        <v>89</v>
      </c>
    </row>
    <row r="71" spans="2:11" x14ac:dyDescent="0.25">
      <c r="B71" s="188">
        <v>11</v>
      </c>
      <c r="C71" s="27" t="s">
        <v>66</v>
      </c>
      <c r="D71" s="68" t="s">
        <v>13</v>
      </c>
      <c r="E71" s="68">
        <v>6</v>
      </c>
      <c r="F71" s="70">
        <v>2</v>
      </c>
      <c r="G71" s="68">
        <v>2</v>
      </c>
      <c r="H71" s="68">
        <v>1</v>
      </c>
      <c r="I71" s="44">
        <v>1</v>
      </c>
      <c r="J71" s="1"/>
      <c r="K71" s="1" t="s">
        <v>89</v>
      </c>
    </row>
    <row r="72" spans="2:11" ht="15.75" thickBot="1" x14ac:dyDescent="0.3">
      <c r="B72" s="189"/>
      <c r="C72" s="167" t="s">
        <v>71</v>
      </c>
      <c r="D72" s="168"/>
      <c r="E72" s="169"/>
      <c r="F72" s="40">
        <v>2</v>
      </c>
      <c r="G72" s="40">
        <f>SUM(G71)</f>
        <v>2</v>
      </c>
      <c r="H72" s="40">
        <f>SUM(H71)</f>
        <v>1</v>
      </c>
      <c r="I72" s="41">
        <f>SUM(I71)</f>
        <v>1</v>
      </c>
      <c r="J72" s="1"/>
      <c r="K72" s="1" t="s">
        <v>89</v>
      </c>
    </row>
    <row r="73" spans="2:11" ht="30" x14ac:dyDescent="0.25">
      <c r="B73" s="188">
        <v>12</v>
      </c>
      <c r="C73" s="29" t="s">
        <v>67</v>
      </c>
      <c r="D73" s="68" t="s">
        <v>13</v>
      </c>
      <c r="E73" s="68">
        <v>15</v>
      </c>
      <c r="F73" s="70">
        <v>6</v>
      </c>
      <c r="G73" s="68">
        <v>6</v>
      </c>
      <c r="H73" s="68">
        <v>3</v>
      </c>
      <c r="I73" s="44">
        <v>3</v>
      </c>
      <c r="J73" s="1"/>
      <c r="K73" s="1" t="s">
        <v>89</v>
      </c>
    </row>
    <row r="74" spans="2:11" ht="15.75" thickBot="1" x14ac:dyDescent="0.3">
      <c r="B74" s="189"/>
      <c r="C74" s="167" t="s">
        <v>71</v>
      </c>
      <c r="D74" s="168"/>
      <c r="E74" s="169"/>
      <c r="F74" s="40">
        <v>6</v>
      </c>
      <c r="G74" s="40">
        <f>SUM(G73)</f>
        <v>6</v>
      </c>
      <c r="H74" s="40">
        <f>SUM(H73)</f>
        <v>3</v>
      </c>
      <c r="I74" s="41">
        <f>SUM(I73)</f>
        <v>3</v>
      </c>
      <c r="J74" s="1"/>
      <c r="K74" s="1" t="s">
        <v>89</v>
      </c>
    </row>
    <row r="75" spans="2:11" ht="45" x14ac:dyDescent="0.25">
      <c r="B75" s="188">
        <v>13</v>
      </c>
      <c r="C75" s="29" t="s">
        <v>68</v>
      </c>
      <c r="D75" s="68" t="s">
        <v>13</v>
      </c>
      <c r="E75" s="68">
        <v>107</v>
      </c>
      <c r="F75" s="69">
        <v>11</v>
      </c>
      <c r="G75" s="68">
        <v>11</v>
      </c>
      <c r="H75" s="68">
        <v>9</v>
      </c>
      <c r="I75" s="44">
        <v>8</v>
      </c>
      <c r="J75" s="1"/>
      <c r="K75" s="1" t="s">
        <v>90</v>
      </c>
    </row>
    <row r="76" spans="2:11" ht="15.75" thickBot="1" x14ac:dyDescent="0.3">
      <c r="B76" s="189"/>
      <c r="C76" s="167" t="s">
        <v>71</v>
      </c>
      <c r="D76" s="168"/>
      <c r="E76" s="169"/>
      <c r="F76" s="40">
        <v>11</v>
      </c>
      <c r="G76" s="40">
        <f>SUM(G75)</f>
        <v>11</v>
      </c>
      <c r="H76" s="40">
        <f>SUM(H75)</f>
        <v>9</v>
      </c>
      <c r="I76" s="41">
        <f>SUM(I75)</f>
        <v>8</v>
      </c>
      <c r="J76" s="1"/>
      <c r="K76" s="1" t="s">
        <v>90</v>
      </c>
    </row>
    <row r="77" spans="2:11" x14ac:dyDescent="0.25">
      <c r="B77" s="188">
        <v>14</v>
      </c>
      <c r="C77" s="30" t="s">
        <v>15</v>
      </c>
      <c r="D77" s="175" t="s">
        <v>14</v>
      </c>
      <c r="E77" s="175">
        <v>60</v>
      </c>
      <c r="F77" s="70">
        <v>6</v>
      </c>
      <c r="G77" s="35">
        <v>6</v>
      </c>
      <c r="H77" s="35">
        <v>3</v>
      </c>
      <c r="I77" s="36">
        <v>3</v>
      </c>
      <c r="J77" s="1"/>
      <c r="K77" s="1" t="s">
        <v>90</v>
      </c>
    </row>
    <row r="78" spans="2:11" x14ac:dyDescent="0.25">
      <c r="B78" s="190"/>
      <c r="C78" s="31" t="s">
        <v>16</v>
      </c>
      <c r="D78" s="176"/>
      <c r="E78" s="176"/>
      <c r="F78" s="71">
        <v>2</v>
      </c>
      <c r="G78" s="38">
        <v>2</v>
      </c>
      <c r="H78" s="38">
        <v>0</v>
      </c>
      <c r="I78" s="39">
        <v>0</v>
      </c>
      <c r="J78" s="1"/>
      <c r="K78" s="1" t="s">
        <v>90</v>
      </c>
    </row>
    <row r="79" spans="2:11" ht="15.75" thickBot="1" x14ac:dyDescent="0.3">
      <c r="B79" s="189"/>
      <c r="C79" s="167" t="s">
        <v>71</v>
      </c>
      <c r="D79" s="168"/>
      <c r="E79" s="169"/>
      <c r="F79" s="40">
        <v>8</v>
      </c>
      <c r="G79" s="40">
        <f>SUM(G77:G78)</f>
        <v>8</v>
      </c>
      <c r="H79" s="40">
        <f>SUM(H77:H78)</f>
        <v>3</v>
      </c>
      <c r="I79" s="41">
        <f>SUM(I77:I78)</f>
        <v>3</v>
      </c>
      <c r="J79" s="1"/>
      <c r="K79" s="1" t="s">
        <v>90</v>
      </c>
    </row>
    <row r="80" spans="2:11" x14ac:dyDescent="0.25">
      <c r="B80" s="177">
        <v>15</v>
      </c>
      <c r="C80" s="32" t="s">
        <v>17</v>
      </c>
      <c r="D80" s="176" t="s">
        <v>14</v>
      </c>
      <c r="E80" s="176">
        <v>190</v>
      </c>
      <c r="F80" s="70">
        <v>2</v>
      </c>
      <c r="G80" s="69">
        <v>2</v>
      </c>
      <c r="H80" s="69">
        <v>1</v>
      </c>
      <c r="I80" s="43">
        <v>1</v>
      </c>
      <c r="J80" s="1"/>
      <c r="K80" s="1" t="s">
        <v>90</v>
      </c>
    </row>
    <row r="81" spans="2:11" x14ac:dyDescent="0.25">
      <c r="B81" s="179"/>
      <c r="C81" s="13" t="s">
        <v>18</v>
      </c>
      <c r="D81" s="176"/>
      <c r="E81" s="176"/>
      <c r="F81" s="71">
        <v>4</v>
      </c>
      <c r="G81" s="71">
        <v>4</v>
      </c>
      <c r="H81" s="71">
        <v>4</v>
      </c>
      <c r="I81" s="37">
        <v>4</v>
      </c>
      <c r="J81" s="1"/>
      <c r="K81" s="1" t="s">
        <v>90</v>
      </c>
    </row>
    <row r="82" spans="2:11" x14ac:dyDescent="0.25">
      <c r="B82" s="179"/>
      <c r="C82" s="13" t="s">
        <v>19</v>
      </c>
      <c r="D82" s="176"/>
      <c r="E82" s="176"/>
      <c r="F82" s="71">
        <v>11</v>
      </c>
      <c r="G82" s="71">
        <v>11</v>
      </c>
      <c r="H82" s="71">
        <v>5</v>
      </c>
      <c r="I82" s="37">
        <v>5</v>
      </c>
      <c r="J82" s="1"/>
      <c r="K82" s="1" t="s">
        <v>90</v>
      </c>
    </row>
    <row r="83" spans="2:11" x14ac:dyDescent="0.25">
      <c r="B83" s="179"/>
      <c r="C83" s="13" t="s">
        <v>20</v>
      </c>
      <c r="D83" s="176"/>
      <c r="E83" s="176"/>
      <c r="F83" s="71">
        <v>5</v>
      </c>
      <c r="G83" s="71">
        <v>5</v>
      </c>
      <c r="H83" s="71">
        <v>5</v>
      </c>
      <c r="I83" s="37">
        <v>2</v>
      </c>
      <c r="J83" s="1"/>
      <c r="K83" s="1" t="s">
        <v>90</v>
      </c>
    </row>
    <row r="84" spans="2:11" x14ac:dyDescent="0.25">
      <c r="B84" s="179"/>
      <c r="C84" s="15" t="s">
        <v>21</v>
      </c>
      <c r="D84" s="176"/>
      <c r="E84" s="176"/>
      <c r="F84" s="71">
        <v>9</v>
      </c>
      <c r="G84" s="38">
        <v>9</v>
      </c>
      <c r="H84" s="38">
        <v>9</v>
      </c>
      <c r="I84" s="39">
        <v>7</v>
      </c>
      <c r="J84" s="1"/>
      <c r="K84" s="1" t="s">
        <v>90</v>
      </c>
    </row>
    <row r="85" spans="2:11" ht="15.75" thickBot="1" x14ac:dyDescent="0.3">
      <c r="B85" s="178"/>
      <c r="C85" s="167" t="s">
        <v>71</v>
      </c>
      <c r="D85" s="168"/>
      <c r="E85" s="169"/>
      <c r="F85" s="79">
        <v>31</v>
      </c>
      <c r="G85" s="45">
        <f>SUM(G80:G84)</f>
        <v>31</v>
      </c>
      <c r="H85" s="45">
        <f>SUM(H80:H84)</f>
        <v>24</v>
      </c>
      <c r="I85" s="46">
        <f>SUM(I80:I84)</f>
        <v>19</v>
      </c>
      <c r="J85" s="1"/>
      <c r="K85" s="1" t="s">
        <v>90</v>
      </c>
    </row>
    <row r="86" spans="2:11" x14ac:dyDescent="0.25">
      <c r="J86" s="1"/>
      <c r="K86" s="1"/>
    </row>
    <row r="87" spans="2:11" x14ac:dyDescent="0.25">
      <c r="B87" s="8" t="s">
        <v>80</v>
      </c>
      <c r="C87" s="50" t="s">
        <v>81</v>
      </c>
      <c r="J87" s="1"/>
      <c r="K87" s="1"/>
    </row>
    <row r="88" spans="2:11" x14ac:dyDescent="0.25">
      <c r="C88" s="51" t="s">
        <v>83</v>
      </c>
      <c r="J88" s="1"/>
      <c r="K88" s="1"/>
    </row>
    <row r="89" spans="2:11" x14ac:dyDescent="0.25">
      <c r="C89" s="50" t="s">
        <v>82</v>
      </c>
      <c r="J89" s="1"/>
      <c r="K89" s="1"/>
    </row>
    <row r="90" spans="2:11" x14ac:dyDescent="0.25">
      <c r="C90" s="50" t="s">
        <v>84</v>
      </c>
    </row>
  </sheetData>
  <mergeCells count="44">
    <mergeCell ref="B4:B5"/>
    <mergeCell ref="C5:E5"/>
    <mergeCell ref="B6:B7"/>
    <mergeCell ref="C7:E7"/>
    <mergeCell ref="B8:B9"/>
    <mergeCell ref="C9:E9"/>
    <mergeCell ref="B10:B15"/>
    <mergeCell ref="D10:D14"/>
    <mergeCell ref="E10:E14"/>
    <mergeCell ref="C15:E15"/>
    <mergeCell ref="B16:B30"/>
    <mergeCell ref="D16:D29"/>
    <mergeCell ref="E16:E29"/>
    <mergeCell ref="C30:E30"/>
    <mergeCell ref="B31:B49"/>
    <mergeCell ref="D31:D48"/>
    <mergeCell ref="E31:E48"/>
    <mergeCell ref="C49:E49"/>
    <mergeCell ref="B50:B52"/>
    <mergeCell ref="D50:D51"/>
    <mergeCell ref="E50:E51"/>
    <mergeCell ref="C52:E52"/>
    <mergeCell ref="B53:B54"/>
    <mergeCell ref="C54:E54"/>
    <mergeCell ref="B55:B56"/>
    <mergeCell ref="C56:E56"/>
    <mergeCell ref="B57:B70"/>
    <mergeCell ref="D57:D69"/>
    <mergeCell ref="E57:E69"/>
    <mergeCell ref="C70:E70"/>
    <mergeCell ref="B71:B72"/>
    <mergeCell ref="C72:E72"/>
    <mergeCell ref="B73:B74"/>
    <mergeCell ref="C74:E74"/>
    <mergeCell ref="B75:B76"/>
    <mergeCell ref="C76:E76"/>
    <mergeCell ref="B77:B79"/>
    <mergeCell ref="D77:D78"/>
    <mergeCell ref="E77:E78"/>
    <mergeCell ref="C79:E79"/>
    <mergeCell ref="B80:B85"/>
    <mergeCell ref="D80:D84"/>
    <mergeCell ref="E80:E84"/>
    <mergeCell ref="C85:E85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2"/>
  <sheetViews>
    <sheetView workbookViewId="0">
      <selection activeCell="H20" sqref="H20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6" width="15.85546875" customWidth="1"/>
    <col min="7" max="7" width="19.140625" customWidth="1"/>
    <col min="8" max="8" width="19.42578125" customWidth="1"/>
    <col min="9" max="9" width="21.5703125" customWidth="1"/>
    <col min="10" max="10" width="14.85546875" customWidth="1"/>
    <col min="12" max="12" width="39.28515625" customWidth="1"/>
  </cols>
  <sheetData>
    <row r="2" spans="2:12" ht="15.75" thickBot="1" x14ac:dyDescent="0.3"/>
    <row r="3" spans="2:12" ht="60.75" thickBot="1" x14ac:dyDescent="0.3">
      <c r="B3" s="62" t="s">
        <v>0</v>
      </c>
      <c r="C3" s="63" t="s">
        <v>1</v>
      </c>
      <c r="D3" s="64" t="s">
        <v>12</v>
      </c>
      <c r="E3" s="64" t="s">
        <v>2</v>
      </c>
      <c r="F3" s="64" t="s">
        <v>94</v>
      </c>
      <c r="G3" s="64" t="s">
        <v>3</v>
      </c>
      <c r="H3" s="64" t="s">
        <v>5</v>
      </c>
      <c r="I3" s="65" t="s">
        <v>4</v>
      </c>
      <c r="J3" s="1"/>
      <c r="K3" s="1"/>
    </row>
    <row r="4" spans="2:12" x14ac:dyDescent="0.25">
      <c r="B4" s="177">
        <v>1</v>
      </c>
      <c r="C4" s="25" t="s">
        <v>78</v>
      </c>
      <c r="D4" s="72" t="s">
        <v>77</v>
      </c>
      <c r="E4" s="72">
        <v>639</v>
      </c>
      <c r="F4" s="73">
        <v>100</v>
      </c>
      <c r="G4" s="72">
        <v>100</v>
      </c>
      <c r="H4" s="72">
        <v>91</v>
      </c>
      <c r="I4" s="44">
        <v>71</v>
      </c>
      <c r="J4" s="1"/>
      <c r="K4" s="1" t="s">
        <v>85</v>
      </c>
      <c r="L4" t="s">
        <v>95</v>
      </c>
    </row>
    <row r="5" spans="2:12" ht="15.75" thickBot="1" x14ac:dyDescent="0.3">
      <c r="B5" s="178"/>
      <c r="C5" s="167" t="s">
        <v>71</v>
      </c>
      <c r="D5" s="168"/>
      <c r="E5" s="169"/>
      <c r="F5" s="48">
        <f t="shared" ref="F5:G5" si="0">F4</f>
        <v>100</v>
      </c>
      <c r="G5" s="48">
        <f t="shared" si="0"/>
        <v>100</v>
      </c>
      <c r="H5" s="48">
        <f>H4</f>
        <v>91</v>
      </c>
      <c r="I5" s="49">
        <f>I4</f>
        <v>71</v>
      </c>
      <c r="J5" s="1"/>
      <c r="K5" s="1" t="s">
        <v>85</v>
      </c>
    </row>
    <row r="6" spans="2:12" x14ac:dyDescent="0.25">
      <c r="B6" s="177" t="s">
        <v>73</v>
      </c>
      <c r="C6" s="25" t="s">
        <v>74</v>
      </c>
      <c r="D6" s="81" t="s">
        <v>77</v>
      </c>
      <c r="E6" s="81">
        <f>46+104+36+31</f>
        <v>217</v>
      </c>
      <c r="F6" s="80">
        <v>41</v>
      </c>
      <c r="G6" s="81">
        <f>10+23+8</f>
        <v>41</v>
      </c>
      <c r="H6" s="81">
        <v>35</v>
      </c>
      <c r="I6" s="44">
        <v>18</v>
      </c>
      <c r="J6" s="1"/>
      <c r="K6" s="1" t="s">
        <v>85</v>
      </c>
    </row>
    <row r="7" spans="2:12" ht="15.75" thickBot="1" x14ac:dyDescent="0.3">
      <c r="B7" s="178"/>
      <c r="C7" s="167" t="s">
        <v>71</v>
      </c>
      <c r="D7" s="168"/>
      <c r="E7" s="169"/>
      <c r="F7" s="40">
        <f>F6</f>
        <v>41</v>
      </c>
      <c r="G7" s="40">
        <f t="shared" ref="G7:I7" si="1">G6</f>
        <v>41</v>
      </c>
      <c r="H7" s="40">
        <f t="shared" si="1"/>
        <v>35</v>
      </c>
      <c r="I7" s="40">
        <f t="shared" si="1"/>
        <v>18</v>
      </c>
      <c r="J7" s="1"/>
      <c r="K7" s="1" t="s">
        <v>85</v>
      </c>
    </row>
    <row r="8" spans="2:12" x14ac:dyDescent="0.25">
      <c r="B8" s="177">
        <v>3</v>
      </c>
      <c r="C8" s="99" t="s">
        <v>98</v>
      </c>
      <c r="D8" s="175" t="s">
        <v>77</v>
      </c>
      <c r="E8" s="175"/>
      <c r="F8" s="35">
        <v>23</v>
      </c>
      <c r="G8" s="35">
        <v>23</v>
      </c>
      <c r="H8" s="35">
        <v>23</v>
      </c>
      <c r="I8" s="36">
        <v>17</v>
      </c>
      <c r="J8" s="1"/>
      <c r="K8" s="1" t="s">
        <v>85</v>
      </c>
    </row>
    <row r="9" spans="2:12" x14ac:dyDescent="0.25">
      <c r="B9" s="179"/>
      <c r="C9" s="100" t="s">
        <v>96</v>
      </c>
      <c r="D9" s="176"/>
      <c r="E9" s="176"/>
      <c r="F9" s="93">
        <v>22</v>
      </c>
      <c r="G9" s="93">
        <v>22</v>
      </c>
      <c r="H9" s="93">
        <v>20</v>
      </c>
      <c r="I9" s="37">
        <v>16</v>
      </c>
      <c r="J9" s="1"/>
      <c r="K9" s="1"/>
    </row>
    <row r="10" spans="2:12" x14ac:dyDescent="0.25">
      <c r="B10" s="179"/>
      <c r="C10" s="98" t="s">
        <v>97</v>
      </c>
      <c r="D10" s="186"/>
      <c r="E10" s="186"/>
      <c r="F10" s="92">
        <v>46</v>
      </c>
      <c r="G10" s="92">
        <v>46</v>
      </c>
      <c r="H10" s="92">
        <v>41</v>
      </c>
      <c r="I10" s="43">
        <v>37</v>
      </c>
      <c r="J10" s="1"/>
      <c r="K10" s="1"/>
    </row>
    <row r="11" spans="2:12" ht="15.75" thickBot="1" x14ac:dyDescent="0.3">
      <c r="B11" s="178"/>
      <c r="C11" s="167" t="s">
        <v>71</v>
      </c>
      <c r="D11" s="168"/>
      <c r="E11" s="169"/>
      <c r="F11" s="40">
        <f>F8+F9+F10</f>
        <v>91</v>
      </c>
      <c r="G11" s="40">
        <f t="shared" ref="G11:I11" si="2">G8+G9+G10</f>
        <v>91</v>
      </c>
      <c r="H11" s="40">
        <f t="shared" si="2"/>
        <v>84</v>
      </c>
      <c r="I11" s="41">
        <f t="shared" si="2"/>
        <v>70</v>
      </c>
      <c r="J11" s="1"/>
      <c r="K11" s="1" t="s">
        <v>85</v>
      </c>
      <c r="L11" t="s">
        <v>91</v>
      </c>
    </row>
    <row r="12" spans="2:12" x14ac:dyDescent="0.25">
      <c r="B12" s="177">
        <v>4</v>
      </c>
      <c r="C12" s="32" t="s">
        <v>6</v>
      </c>
      <c r="D12" s="176" t="s">
        <v>13</v>
      </c>
      <c r="E12" s="176">
        <v>80</v>
      </c>
      <c r="F12" s="82">
        <v>4</v>
      </c>
      <c r="G12" s="82">
        <f>1+3</f>
        <v>4</v>
      </c>
      <c r="H12" s="82">
        <f>4</f>
        <v>4</v>
      </c>
      <c r="I12" s="42">
        <f>2</f>
        <v>2</v>
      </c>
      <c r="J12" s="1"/>
      <c r="K12" s="1" t="s">
        <v>85</v>
      </c>
    </row>
    <row r="13" spans="2:12" x14ac:dyDescent="0.25">
      <c r="B13" s="179"/>
      <c r="C13" s="13" t="s">
        <v>7</v>
      </c>
      <c r="D13" s="176"/>
      <c r="E13" s="176"/>
      <c r="F13" s="83">
        <v>0</v>
      </c>
      <c r="G13" s="83">
        <v>0</v>
      </c>
      <c r="H13" s="83">
        <v>0</v>
      </c>
      <c r="I13" s="37">
        <v>0</v>
      </c>
      <c r="J13" s="1"/>
      <c r="K13" s="1" t="s">
        <v>85</v>
      </c>
    </row>
    <row r="14" spans="2:12" x14ac:dyDescent="0.25">
      <c r="B14" s="179"/>
      <c r="C14" s="13" t="s">
        <v>8</v>
      </c>
      <c r="D14" s="176"/>
      <c r="E14" s="176"/>
      <c r="F14" s="83">
        <v>14</v>
      </c>
      <c r="G14" s="83">
        <v>15</v>
      </c>
      <c r="H14" s="83">
        <v>15</v>
      </c>
      <c r="I14" s="37">
        <v>14</v>
      </c>
      <c r="J14" s="1"/>
      <c r="K14" s="1" t="s">
        <v>85</v>
      </c>
    </row>
    <row r="15" spans="2:12" x14ac:dyDescent="0.25">
      <c r="B15" s="179"/>
      <c r="C15" s="13" t="s">
        <v>9</v>
      </c>
      <c r="D15" s="176"/>
      <c r="E15" s="176"/>
      <c r="F15" s="83">
        <v>4</v>
      </c>
      <c r="G15" s="83">
        <f>1+3</f>
        <v>4</v>
      </c>
      <c r="H15" s="83">
        <v>4</v>
      </c>
      <c r="I15" s="37">
        <v>3</v>
      </c>
      <c r="J15" s="1"/>
      <c r="K15" s="1" t="s">
        <v>85</v>
      </c>
    </row>
    <row r="16" spans="2:12" x14ac:dyDescent="0.25">
      <c r="B16" s="179"/>
      <c r="C16" s="15" t="s">
        <v>10</v>
      </c>
      <c r="D16" s="176"/>
      <c r="E16" s="176"/>
      <c r="F16" s="83">
        <v>1</v>
      </c>
      <c r="G16" s="38">
        <v>1</v>
      </c>
      <c r="H16" s="38">
        <v>1</v>
      </c>
      <c r="I16" s="39">
        <v>1</v>
      </c>
      <c r="J16" s="1"/>
      <c r="K16" s="1" t="s">
        <v>85</v>
      </c>
    </row>
    <row r="17" spans="2:11" ht="15.75" thickBot="1" x14ac:dyDescent="0.3">
      <c r="B17" s="178"/>
      <c r="C17" s="167" t="s">
        <v>71</v>
      </c>
      <c r="D17" s="168"/>
      <c r="E17" s="169"/>
      <c r="F17" s="40">
        <v>23</v>
      </c>
      <c r="G17" s="40">
        <f>SUM(G12:G16)</f>
        <v>24</v>
      </c>
      <c r="H17" s="40">
        <f>SUM(H12:H16)</f>
        <v>24</v>
      </c>
      <c r="I17" s="41">
        <f>SUM(I12:I16)</f>
        <v>20</v>
      </c>
      <c r="J17" s="1"/>
      <c r="K17" s="1" t="s">
        <v>85</v>
      </c>
    </row>
    <row r="18" spans="2:11" x14ac:dyDescent="0.25">
      <c r="B18" s="191">
        <v>5</v>
      </c>
      <c r="C18" s="16" t="s">
        <v>22</v>
      </c>
      <c r="D18" s="186" t="s">
        <v>13</v>
      </c>
      <c r="E18" s="186">
        <v>160</v>
      </c>
      <c r="F18" s="82">
        <v>13</v>
      </c>
      <c r="G18" s="82">
        <f>4+9</f>
        <v>13</v>
      </c>
      <c r="H18" s="82">
        <v>13</v>
      </c>
      <c r="I18" s="36">
        <v>11</v>
      </c>
      <c r="J18" s="1"/>
      <c r="K18" s="1" t="s">
        <v>85</v>
      </c>
    </row>
    <row r="19" spans="2:11" x14ac:dyDescent="0.25">
      <c r="B19" s="192"/>
      <c r="C19" s="18" t="s">
        <v>23</v>
      </c>
      <c r="D19" s="187"/>
      <c r="E19" s="187"/>
      <c r="F19" s="83">
        <v>0</v>
      </c>
      <c r="G19" s="83">
        <v>0</v>
      </c>
      <c r="H19" s="83">
        <v>0</v>
      </c>
      <c r="I19" s="37">
        <v>0</v>
      </c>
      <c r="J19" s="1"/>
      <c r="K19" s="1" t="s">
        <v>85</v>
      </c>
    </row>
    <row r="20" spans="2:11" x14ac:dyDescent="0.25">
      <c r="B20" s="192"/>
      <c r="C20" s="18" t="s">
        <v>24</v>
      </c>
      <c r="D20" s="187"/>
      <c r="E20" s="187"/>
      <c r="F20" s="91">
        <v>4</v>
      </c>
      <c r="G20" s="91">
        <v>4</v>
      </c>
      <c r="H20" s="91">
        <v>2</v>
      </c>
      <c r="I20" s="37">
        <v>1</v>
      </c>
      <c r="J20" s="1"/>
      <c r="K20" s="1" t="s">
        <v>85</v>
      </c>
    </row>
    <row r="21" spans="2:11" x14ac:dyDescent="0.25">
      <c r="B21" s="192"/>
      <c r="C21" s="18" t="s">
        <v>75</v>
      </c>
      <c r="D21" s="187"/>
      <c r="E21" s="187"/>
      <c r="F21" s="91">
        <v>4</v>
      </c>
      <c r="G21" s="91">
        <v>4</v>
      </c>
      <c r="H21" s="91">
        <v>2</v>
      </c>
      <c r="I21" s="37">
        <v>2</v>
      </c>
      <c r="J21" s="1"/>
      <c r="K21" s="1" t="s">
        <v>86</v>
      </c>
    </row>
    <row r="22" spans="2:11" x14ac:dyDescent="0.25">
      <c r="B22" s="192"/>
      <c r="C22" s="18" t="s">
        <v>76</v>
      </c>
      <c r="D22" s="187"/>
      <c r="E22" s="187"/>
      <c r="F22" s="91">
        <v>0</v>
      </c>
      <c r="G22" s="91">
        <v>0</v>
      </c>
      <c r="H22" s="91">
        <v>0</v>
      </c>
      <c r="I22" s="37">
        <v>0</v>
      </c>
      <c r="J22" s="1"/>
      <c r="K22" s="1" t="s">
        <v>86</v>
      </c>
    </row>
    <row r="23" spans="2:11" x14ac:dyDescent="0.25">
      <c r="B23" s="192"/>
      <c r="C23" s="18" t="s">
        <v>32</v>
      </c>
      <c r="D23" s="187"/>
      <c r="E23" s="187"/>
      <c r="F23" s="91">
        <v>4</v>
      </c>
      <c r="G23" s="91">
        <v>4</v>
      </c>
      <c r="H23" s="91">
        <v>3</v>
      </c>
      <c r="I23" s="37">
        <v>2</v>
      </c>
      <c r="J23" s="1"/>
      <c r="K23" s="1" t="s">
        <v>86</v>
      </c>
    </row>
    <row r="24" spans="2:11" x14ac:dyDescent="0.25">
      <c r="B24" s="192"/>
      <c r="C24" s="18" t="s">
        <v>25</v>
      </c>
      <c r="D24" s="187"/>
      <c r="E24" s="187"/>
      <c r="F24" s="91">
        <v>21</v>
      </c>
      <c r="G24" s="91">
        <v>21</v>
      </c>
      <c r="H24" s="91">
        <v>17</v>
      </c>
      <c r="I24" s="37">
        <v>12</v>
      </c>
      <c r="J24" s="1"/>
      <c r="K24" s="1" t="s">
        <v>86</v>
      </c>
    </row>
    <row r="25" spans="2:11" x14ac:dyDescent="0.25">
      <c r="B25" s="192"/>
      <c r="C25" s="18" t="s">
        <v>26</v>
      </c>
      <c r="D25" s="187"/>
      <c r="E25" s="187"/>
      <c r="F25" s="91">
        <v>8</v>
      </c>
      <c r="G25" s="91">
        <v>8</v>
      </c>
      <c r="H25" s="91">
        <v>7</v>
      </c>
      <c r="I25" s="37">
        <v>7</v>
      </c>
      <c r="J25" s="1"/>
      <c r="K25" s="1" t="s">
        <v>86</v>
      </c>
    </row>
    <row r="26" spans="2:11" x14ac:dyDescent="0.25">
      <c r="B26" s="192"/>
      <c r="C26" s="18" t="s">
        <v>27</v>
      </c>
      <c r="D26" s="187"/>
      <c r="E26" s="187"/>
      <c r="F26" s="91">
        <v>8</v>
      </c>
      <c r="G26" s="91">
        <v>10</v>
      </c>
      <c r="H26" s="91">
        <v>6</v>
      </c>
      <c r="I26" s="37">
        <v>2</v>
      </c>
      <c r="J26" s="1"/>
      <c r="K26" s="1" t="s">
        <v>86</v>
      </c>
    </row>
    <row r="27" spans="2:11" x14ac:dyDescent="0.25">
      <c r="B27" s="192"/>
      <c r="C27" s="18" t="s">
        <v>28</v>
      </c>
      <c r="D27" s="187"/>
      <c r="E27" s="187"/>
      <c r="F27" s="91">
        <v>13</v>
      </c>
      <c r="G27" s="91">
        <v>13</v>
      </c>
      <c r="H27" s="91">
        <v>12</v>
      </c>
      <c r="I27" s="37">
        <v>10</v>
      </c>
      <c r="J27" s="1"/>
      <c r="K27" s="1" t="s">
        <v>86</v>
      </c>
    </row>
    <row r="28" spans="2:11" x14ac:dyDescent="0.25">
      <c r="B28" s="192"/>
      <c r="C28" s="18" t="s">
        <v>29</v>
      </c>
      <c r="D28" s="187"/>
      <c r="E28" s="187"/>
      <c r="F28" s="91">
        <v>3</v>
      </c>
      <c r="G28" s="91">
        <v>3</v>
      </c>
      <c r="H28" s="91">
        <v>3</v>
      </c>
      <c r="I28" s="37">
        <v>2</v>
      </c>
      <c r="J28" s="1"/>
      <c r="K28" s="1" t="s">
        <v>86</v>
      </c>
    </row>
    <row r="29" spans="2:11" x14ac:dyDescent="0.25">
      <c r="B29" s="192"/>
      <c r="C29" s="18" t="s">
        <v>30</v>
      </c>
      <c r="D29" s="187"/>
      <c r="E29" s="187"/>
      <c r="F29" s="91">
        <v>24</v>
      </c>
      <c r="G29" s="91">
        <v>24</v>
      </c>
      <c r="H29" s="91">
        <v>23</v>
      </c>
      <c r="I29" s="37">
        <v>17</v>
      </c>
      <c r="J29" s="1"/>
      <c r="K29" s="1" t="s">
        <v>86</v>
      </c>
    </row>
    <row r="30" spans="2:11" x14ac:dyDescent="0.25">
      <c r="B30" s="192"/>
      <c r="C30" s="18" t="s">
        <v>33</v>
      </c>
      <c r="D30" s="187"/>
      <c r="E30" s="187"/>
      <c r="F30" s="91">
        <v>3</v>
      </c>
      <c r="G30" s="91">
        <v>3</v>
      </c>
      <c r="H30" s="91">
        <v>2</v>
      </c>
      <c r="I30" s="37">
        <v>1</v>
      </c>
      <c r="J30" s="1"/>
      <c r="K30" s="1" t="s">
        <v>86</v>
      </c>
    </row>
    <row r="31" spans="2:11" x14ac:dyDescent="0.25">
      <c r="B31" s="192"/>
      <c r="C31" s="18" t="s">
        <v>31</v>
      </c>
      <c r="D31" s="187"/>
      <c r="E31" s="187"/>
      <c r="F31" s="91">
        <v>1</v>
      </c>
      <c r="G31" s="91">
        <v>1</v>
      </c>
      <c r="H31" s="91">
        <v>1</v>
      </c>
      <c r="I31" s="37">
        <v>1</v>
      </c>
      <c r="J31" s="1"/>
      <c r="K31" s="1" t="s">
        <v>86</v>
      </c>
    </row>
    <row r="32" spans="2:11" ht="15.75" thickBot="1" x14ac:dyDescent="0.3">
      <c r="B32" s="193"/>
      <c r="C32" s="183" t="s">
        <v>71</v>
      </c>
      <c r="D32" s="184"/>
      <c r="E32" s="185"/>
      <c r="F32" s="77">
        <v>106</v>
      </c>
      <c r="G32" s="40">
        <f>SUM(G18:G31)</f>
        <v>108</v>
      </c>
      <c r="H32" s="40">
        <f>SUM(H18:H31)</f>
        <v>91</v>
      </c>
      <c r="I32" s="41">
        <f>SUM(I18:I31)</f>
        <v>68</v>
      </c>
      <c r="J32" s="1"/>
      <c r="K32" s="1" t="s">
        <v>86</v>
      </c>
    </row>
    <row r="33" spans="2:11" ht="30" x14ac:dyDescent="0.25">
      <c r="B33" s="191">
        <v>6</v>
      </c>
      <c r="C33" s="20" t="s">
        <v>34</v>
      </c>
      <c r="D33" s="176" t="s">
        <v>14</v>
      </c>
      <c r="E33" s="176">
        <v>340</v>
      </c>
      <c r="F33" s="90">
        <v>2</v>
      </c>
      <c r="G33" s="90">
        <v>2</v>
      </c>
      <c r="H33" s="90">
        <v>2</v>
      </c>
      <c r="I33" s="42">
        <v>1</v>
      </c>
      <c r="J33" s="1"/>
      <c r="K33" s="1" t="s">
        <v>86</v>
      </c>
    </row>
    <row r="34" spans="2:11" x14ac:dyDescent="0.25">
      <c r="B34" s="192"/>
      <c r="C34" s="21" t="s">
        <v>39</v>
      </c>
      <c r="D34" s="176"/>
      <c r="E34" s="176"/>
      <c r="F34" s="91">
        <v>0</v>
      </c>
      <c r="G34" s="91">
        <v>0</v>
      </c>
      <c r="H34" s="91">
        <v>0</v>
      </c>
      <c r="I34" s="37">
        <v>0</v>
      </c>
      <c r="J34" s="1"/>
      <c r="K34" s="1" t="s">
        <v>86</v>
      </c>
    </row>
    <row r="35" spans="2:11" x14ac:dyDescent="0.25">
      <c r="B35" s="192"/>
      <c r="C35" s="21" t="s">
        <v>40</v>
      </c>
      <c r="D35" s="176"/>
      <c r="E35" s="176"/>
      <c r="F35" s="91">
        <v>7</v>
      </c>
      <c r="G35" s="91">
        <v>8</v>
      </c>
      <c r="H35" s="91">
        <v>6</v>
      </c>
      <c r="I35" s="37">
        <v>5</v>
      </c>
      <c r="J35" s="1"/>
      <c r="K35" s="1" t="s">
        <v>86</v>
      </c>
    </row>
    <row r="36" spans="2:11" x14ac:dyDescent="0.25">
      <c r="B36" s="192"/>
      <c r="C36" s="21" t="s">
        <v>41</v>
      </c>
      <c r="D36" s="176"/>
      <c r="E36" s="176"/>
      <c r="F36" s="83">
        <v>5</v>
      </c>
      <c r="G36" s="83">
        <v>5</v>
      </c>
      <c r="H36" s="83">
        <v>5</v>
      </c>
      <c r="I36" s="37">
        <v>3</v>
      </c>
      <c r="J36" s="1"/>
      <c r="K36" s="1" t="s">
        <v>87</v>
      </c>
    </row>
    <row r="37" spans="2:11" x14ac:dyDescent="0.25">
      <c r="B37" s="192"/>
      <c r="C37" s="21" t="s">
        <v>42</v>
      </c>
      <c r="D37" s="176"/>
      <c r="E37" s="176"/>
      <c r="F37" s="83">
        <v>14</v>
      </c>
      <c r="G37" s="83">
        <v>14</v>
      </c>
      <c r="H37" s="83">
        <v>14</v>
      </c>
      <c r="I37" s="37">
        <v>12</v>
      </c>
      <c r="J37" s="1"/>
      <c r="K37" s="1" t="s">
        <v>87</v>
      </c>
    </row>
    <row r="38" spans="2:11" x14ac:dyDescent="0.25">
      <c r="B38" s="192"/>
      <c r="C38" s="21" t="s">
        <v>43</v>
      </c>
      <c r="D38" s="176"/>
      <c r="E38" s="176"/>
      <c r="F38" s="83">
        <v>3</v>
      </c>
      <c r="G38" s="83">
        <v>3</v>
      </c>
      <c r="H38" s="83">
        <v>3</v>
      </c>
      <c r="I38" s="37">
        <v>2</v>
      </c>
      <c r="J38" s="1"/>
      <c r="K38" s="1" t="s">
        <v>87</v>
      </c>
    </row>
    <row r="39" spans="2:11" x14ac:dyDescent="0.25">
      <c r="B39" s="192"/>
      <c r="C39" s="21" t="s">
        <v>44</v>
      </c>
      <c r="D39" s="176"/>
      <c r="E39" s="176"/>
      <c r="F39" s="83">
        <v>2</v>
      </c>
      <c r="G39" s="83">
        <v>2</v>
      </c>
      <c r="H39" s="83">
        <v>2</v>
      </c>
      <c r="I39" s="37">
        <v>2</v>
      </c>
      <c r="J39" s="1"/>
      <c r="K39" s="1" t="s">
        <v>87</v>
      </c>
    </row>
    <row r="40" spans="2:11" x14ac:dyDescent="0.25">
      <c r="B40" s="192"/>
      <c r="C40" s="21" t="s">
        <v>35</v>
      </c>
      <c r="D40" s="176"/>
      <c r="E40" s="176"/>
      <c r="F40" s="83">
        <v>6</v>
      </c>
      <c r="G40" s="83">
        <v>6</v>
      </c>
      <c r="H40" s="83">
        <v>6</v>
      </c>
      <c r="I40" s="37">
        <v>6</v>
      </c>
      <c r="J40" s="1"/>
      <c r="K40" s="1" t="s">
        <v>87</v>
      </c>
    </row>
    <row r="41" spans="2:11" x14ac:dyDescent="0.25">
      <c r="B41" s="192"/>
      <c r="C41" s="21" t="s">
        <v>45</v>
      </c>
      <c r="D41" s="176"/>
      <c r="E41" s="176"/>
      <c r="F41" s="83">
        <v>4</v>
      </c>
      <c r="G41" s="83">
        <v>4</v>
      </c>
      <c r="H41" s="83">
        <v>2</v>
      </c>
      <c r="I41" s="37">
        <v>2</v>
      </c>
      <c r="J41" s="1"/>
      <c r="K41" s="1" t="s">
        <v>87</v>
      </c>
    </row>
    <row r="42" spans="2:11" x14ac:dyDescent="0.25">
      <c r="B42" s="192"/>
      <c r="C42" s="21" t="s">
        <v>46</v>
      </c>
      <c r="D42" s="176"/>
      <c r="E42" s="176"/>
      <c r="F42" s="83">
        <v>29</v>
      </c>
      <c r="G42" s="83">
        <v>29</v>
      </c>
      <c r="H42" s="83">
        <v>23</v>
      </c>
      <c r="I42" s="37">
        <v>21</v>
      </c>
      <c r="J42" s="1"/>
      <c r="K42" s="1" t="s">
        <v>87</v>
      </c>
    </row>
    <row r="43" spans="2:11" x14ac:dyDescent="0.25">
      <c r="B43" s="192"/>
      <c r="C43" s="21" t="s">
        <v>47</v>
      </c>
      <c r="D43" s="176"/>
      <c r="E43" s="176"/>
      <c r="F43" s="83">
        <v>9</v>
      </c>
      <c r="G43" s="83">
        <v>9</v>
      </c>
      <c r="H43" s="83">
        <v>8</v>
      </c>
      <c r="I43" s="37">
        <v>4</v>
      </c>
      <c r="J43" s="1"/>
      <c r="K43" s="1" t="s">
        <v>87</v>
      </c>
    </row>
    <row r="44" spans="2:11" x14ac:dyDescent="0.25">
      <c r="B44" s="192"/>
      <c r="C44" s="21" t="s">
        <v>48</v>
      </c>
      <c r="D44" s="176"/>
      <c r="E44" s="176"/>
      <c r="F44" s="83">
        <v>3</v>
      </c>
      <c r="G44" s="83">
        <v>3</v>
      </c>
      <c r="H44" s="83">
        <v>3</v>
      </c>
      <c r="I44" s="37">
        <v>3</v>
      </c>
      <c r="J44" s="1"/>
      <c r="K44" s="1" t="s">
        <v>87</v>
      </c>
    </row>
    <row r="45" spans="2:11" x14ac:dyDescent="0.25">
      <c r="B45" s="192"/>
      <c r="C45" s="21" t="s">
        <v>49</v>
      </c>
      <c r="D45" s="176"/>
      <c r="E45" s="176"/>
      <c r="F45" s="83">
        <v>1</v>
      </c>
      <c r="G45" s="83">
        <v>1</v>
      </c>
      <c r="H45" s="83">
        <v>1</v>
      </c>
      <c r="I45" s="37">
        <v>1</v>
      </c>
      <c r="J45" s="1"/>
      <c r="K45" s="1" t="s">
        <v>87</v>
      </c>
    </row>
    <row r="46" spans="2:11" x14ac:dyDescent="0.25">
      <c r="B46" s="192"/>
      <c r="C46" s="21" t="s">
        <v>69</v>
      </c>
      <c r="D46" s="176"/>
      <c r="E46" s="176"/>
      <c r="F46" s="83">
        <v>2</v>
      </c>
      <c r="G46" s="83">
        <v>2</v>
      </c>
      <c r="H46" s="83">
        <v>1</v>
      </c>
      <c r="I46" s="37">
        <v>1</v>
      </c>
      <c r="J46" s="1"/>
      <c r="K46" s="1" t="s">
        <v>87</v>
      </c>
    </row>
    <row r="47" spans="2:11" x14ac:dyDescent="0.25">
      <c r="B47" s="192"/>
      <c r="C47" s="21" t="s">
        <v>50</v>
      </c>
      <c r="D47" s="176"/>
      <c r="E47" s="176"/>
      <c r="F47" s="83">
        <v>5</v>
      </c>
      <c r="G47" s="83">
        <v>5</v>
      </c>
      <c r="H47" s="83">
        <v>4</v>
      </c>
      <c r="I47" s="37">
        <v>4</v>
      </c>
      <c r="J47" s="1"/>
      <c r="K47" s="1" t="s">
        <v>87</v>
      </c>
    </row>
    <row r="48" spans="2:11" x14ac:dyDescent="0.25">
      <c r="B48" s="192"/>
      <c r="C48" s="21" t="s">
        <v>36</v>
      </c>
      <c r="D48" s="176"/>
      <c r="E48" s="176"/>
      <c r="F48" s="83">
        <v>15</v>
      </c>
      <c r="G48" s="83">
        <v>15</v>
      </c>
      <c r="H48" s="83">
        <v>10</v>
      </c>
      <c r="I48" s="37">
        <v>6</v>
      </c>
      <c r="J48" s="1"/>
      <c r="K48" s="1" t="s">
        <v>87</v>
      </c>
    </row>
    <row r="49" spans="2:11" x14ac:dyDescent="0.25">
      <c r="B49" s="192"/>
      <c r="C49" s="21" t="s">
        <v>37</v>
      </c>
      <c r="D49" s="176"/>
      <c r="E49" s="176"/>
      <c r="F49" s="83">
        <v>16</v>
      </c>
      <c r="G49" s="83">
        <v>16</v>
      </c>
      <c r="H49" s="83">
        <v>14</v>
      </c>
      <c r="I49" s="37">
        <v>10</v>
      </c>
      <c r="J49" s="1"/>
      <c r="K49" s="1" t="s">
        <v>87</v>
      </c>
    </row>
    <row r="50" spans="2:11" x14ac:dyDescent="0.25">
      <c r="B50" s="192"/>
      <c r="C50" s="22" t="s">
        <v>51</v>
      </c>
      <c r="D50" s="176"/>
      <c r="E50" s="176"/>
      <c r="F50" s="83">
        <v>0</v>
      </c>
      <c r="G50" s="38">
        <v>0</v>
      </c>
      <c r="H50" s="38">
        <v>0</v>
      </c>
      <c r="I50" s="39">
        <v>0</v>
      </c>
      <c r="J50" s="1"/>
      <c r="K50" s="1" t="s">
        <v>87</v>
      </c>
    </row>
    <row r="51" spans="2:11" ht="15.75" thickBot="1" x14ac:dyDescent="0.3">
      <c r="B51" s="193"/>
      <c r="C51" s="180" t="s">
        <v>71</v>
      </c>
      <c r="D51" s="181"/>
      <c r="E51" s="182"/>
      <c r="F51" s="78">
        <v>123</v>
      </c>
      <c r="G51" s="40">
        <f>SUM(G33:G50)</f>
        <v>124</v>
      </c>
      <c r="H51" s="40">
        <f>SUM(H33:H50)</f>
        <v>104</v>
      </c>
      <c r="I51" s="41">
        <f>SUM(I33:I50)</f>
        <v>83</v>
      </c>
      <c r="J51" s="1"/>
      <c r="K51" s="1" t="s">
        <v>88</v>
      </c>
    </row>
    <row r="52" spans="2:11" ht="30" x14ac:dyDescent="0.25">
      <c r="B52" s="177">
        <v>7</v>
      </c>
      <c r="C52" s="23" t="s">
        <v>38</v>
      </c>
      <c r="D52" s="175" t="s">
        <v>14</v>
      </c>
      <c r="E52" s="175">
        <v>42</v>
      </c>
      <c r="F52" s="90">
        <v>1</v>
      </c>
      <c r="G52" s="35">
        <v>1</v>
      </c>
      <c r="H52" s="35">
        <v>1</v>
      </c>
      <c r="I52" s="36">
        <v>0</v>
      </c>
      <c r="J52" s="1"/>
      <c r="K52" s="1" t="s">
        <v>88</v>
      </c>
    </row>
    <row r="53" spans="2:11" ht="30" x14ac:dyDescent="0.25">
      <c r="B53" s="179"/>
      <c r="C53" s="24" t="s">
        <v>52</v>
      </c>
      <c r="D53" s="176"/>
      <c r="E53" s="176"/>
      <c r="F53" s="91">
        <v>6</v>
      </c>
      <c r="G53" s="91">
        <v>7</v>
      </c>
      <c r="H53" s="91">
        <v>6</v>
      </c>
      <c r="I53" s="91">
        <v>3</v>
      </c>
      <c r="J53" s="1"/>
      <c r="K53" s="1" t="s">
        <v>88</v>
      </c>
    </row>
    <row r="54" spans="2:11" ht="15.75" thickBot="1" x14ac:dyDescent="0.3">
      <c r="B54" s="178"/>
      <c r="C54" s="180" t="s">
        <v>71</v>
      </c>
      <c r="D54" s="181"/>
      <c r="E54" s="182"/>
      <c r="F54" s="78">
        <v>6</v>
      </c>
      <c r="G54" s="47">
        <f>SUM(G53)</f>
        <v>7</v>
      </c>
      <c r="H54" s="47">
        <f>SUM(H53)</f>
        <v>6</v>
      </c>
      <c r="I54" s="47">
        <f>SUM(I53)</f>
        <v>3</v>
      </c>
      <c r="J54" s="1"/>
      <c r="K54" s="1" t="s">
        <v>88</v>
      </c>
    </row>
    <row r="55" spans="2:11" ht="30" x14ac:dyDescent="0.25">
      <c r="B55" s="177">
        <v>8</v>
      </c>
      <c r="C55" s="25" t="s">
        <v>11</v>
      </c>
      <c r="D55" s="89" t="s">
        <v>14</v>
      </c>
      <c r="E55" s="89">
        <v>50</v>
      </c>
      <c r="F55" s="90">
        <v>31</v>
      </c>
      <c r="G55" s="88">
        <v>31</v>
      </c>
      <c r="H55" s="88">
        <v>28</v>
      </c>
      <c r="I55" s="43">
        <v>27</v>
      </c>
      <c r="J55" s="1"/>
      <c r="K55" s="1" t="s">
        <v>88</v>
      </c>
    </row>
    <row r="56" spans="2:11" ht="15.75" thickBot="1" x14ac:dyDescent="0.3">
      <c r="B56" s="178"/>
      <c r="C56" s="167" t="s">
        <v>71</v>
      </c>
      <c r="D56" s="168"/>
      <c r="E56" s="169"/>
      <c r="F56" s="40">
        <v>31</v>
      </c>
      <c r="G56" s="40">
        <f>SUM(G55)</f>
        <v>31</v>
      </c>
      <c r="H56" s="40">
        <f>SUM(H55)</f>
        <v>28</v>
      </c>
      <c r="I56" s="41">
        <f>SUM(I55)</f>
        <v>27</v>
      </c>
      <c r="J56" s="1"/>
      <c r="K56" s="1" t="s">
        <v>88</v>
      </c>
    </row>
    <row r="57" spans="2:11" x14ac:dyDescent="0.25">
      <c r="B57" s="177">
        <v>9</v>
      </c>
      <c r="C57" s="25" t="s">
        <v>53</v>
      </c>
      <c r="D57" s="89" t="s">
        <v>14</v>
      </c>
      <c r="E57" s="89">
        <v>35</v>
      </c>
      <c r="F57" s="90">
        <v>1</v>
      </c>
      <c r="G57" s="89">
        <v>1</v>
      </c>
      <c r="H57" s="89">
        <v>1</v>
      </c>
      <c r="I57" s="44">
        <v>1</v>
      </c>
      <c r="J57" s="1"/>
      <c r="K57" s="1" t="s">
        <v>88</v>
      </c>
    </row>
    <row r="58" spans="2:11" ht="15.75" thickBot="1" x14ac:dyDescent="0.3">
      <c r="B58" s="178"/>
      <c r="C58" s="167" t="s">
        <v>71</v>
      </c>
      <c r="D58" s="168"/>
      <c r="E58" s="169"/>
      <c r="F58" s="40">
        <v>1</v>
      </c>
      <c r="G58" s="40">
        <f>SUM(G57)</f>
        <v>1</v>
      </c>
      <c r="H58" s="40">
        <f>SUM(H57)</f>
        <v>1</v>
      </c>
      <c r="I58" s="41">
        <f>SUM(I57)</f>
        <v>1</v>
      </c>
      <c r="J58" s="1"/>
      <c r="K58" s="1" t="s">
        <v>88</v>
      </c>
    </row>
    <row r="59" spans="2:11" x14ac:dyDescent="0.25">
      <c r="B59" s="177">
        <v>10</v>
      </c>
      <c r="C59" s="27" t="s">
        <v>70</v>
      </c>
      <c r="D59" s="175" t="s">
        <v>14</v>
      </c>
      <c r="E59" s="175">
        <v>260</v>
      </c>
      <c r="F59" s="90">
        <v>2</v>
      </c>
      <c r="G59" s="35">
        <v>3</v>
      </c>
      <c r="H59" s="35">
        <v>3</v>
      </c>
      <c r="I59" s="36">
        <v>2</v>
      </c>
      <c r="J59" s="1"/>
      <c r="K59" s="1" t="s">
        <v>88</v>
      </c>
    </row>
    <row r="60" spans="2:11" x14ac:dyDescent="0.25">
      <c r="B60" s="179"/>
      <c r="C60" s="28" t="s">
        <v>54</v>
      </c>
      <c r="D60" s="176"/>
      <c r="E60" s="176"/>
      <c r="F60" s="91">
        <v>1</v>
      </c>
      <c r="G60" s="91">
        <v>1</v>
      </c>
      <c r="H60" s="91">
        <v>1</v>
      </c>
      <c r="I60" s="37">
        <v>1</v>
      </c>
      <c r="J60" s="1"/>
      <c r="K60" s="1" t="s">
        <v>88</v>
      </c>
    </row>
    <row r="61" spans="2:11" x14ac:dyDescent="0.25">
      <c r="B61" s="179"/>
      <c r="C61" s="28" t="s">
        <v>55</v>
      </c>
      <c r="D61" s="176"/>
      <c r="E61" s="176"/>
      <c r="F61" s="91">
        <v>4</v>
      </c>
      <c r="G61" s="91">
        <v>4</v>
      </c>
      <c r="H61" s="91">
        <v>4</v>
      </c>
      <c r="I61" s="37">
        <v>3</v>
      </c>
      <c r="J61" s="1"/>
      <c r="K61" s="1" t="s">
        <v>88</v>
      </c>
    </row>
    <row r="62" spans="2:11" x14ac:dyDescent="0.25">
      <c r="B62" s="179"/>
      <c r="C62" s="28" t="s">
        <v>56</v>
      </c>
      <c r="D62" s="176"/>
      <c r="E62" s="176"/>
      <c r="F62" s="91">
        <v>1</v>
      </c>
      <c r="G62" s="91">
        <v>1</v>
      </c>
      <c r="H62" s="91">
        <v>2</v>
      </c>
      <c r="I62" s="37">
        <v>1</v>
      </c>
      <c r="J62" s="1"/>
      <c r="K62" s="1" t="s">
        <v>89</v>
      </c>
    </row>
    <row r="63" spans="2:11" x14ac:dyDescent="0.25">
      <c r="B63" s="179"/>
      <c r="C63" s="28" t="s">
        <v>57</v>
      </c>
      <c r="D63" s="176"/>
      <c r="E63" s="176"/>
      <c r="F63" s="91">
        <v>12</v>
      </c>
      <c r="G63" s="91">
        <v>12</v>
      </c>
      <c r="H63" s="91">
        <v>13</v>
      </c>
      <c r="I63" s="37">
        <v>8</v>
      </c>
      <c r="J63" s="1"/>
      <c r="K63" s="1" t="s">
        <v>89</v>
      </c>
    </row>
    <row r="64" spans="2:11" x14ac:dyDescent="0.25">
      <c r="B64" s="179"/>
      <c r="C64" s="28" t="s">
        <v>58</v>
      </c>
      <c r="D64" s="176"/>
      <c r="E64" s="176"/>
      <c r="F64" s="91">
        <v>9</v>
      </c>
      <c r="G64" s="91">
        <v>9</v>
      </c>
      <c r="H64" s="91">
        <v>9</v>
      </c>
      <c r="I64" s="37">
        <v>8</v>
      </c>
      <c r="J64" s="1"/>
      <c r="K64" s="1" t="s">
        <v>89</v>
      </c>
    </row>
    <row r="65" spans="2:11" x14ac:dyDescent="0.25">
      <c r="B65" s="179"/>
      <c r="C65" s="28" t="s">
        <v>59</v>
      </c>
      <c r="D65" s="176"/>
      <c r="E65" s="176"/>
      <c r="F65" s="91">
        <v>1</v>
      </c>
      <c r="G65" s="91">
        <v>1</v>
      </c>
      <c r="H65" s="91">
        <v>1</v>
      </c>
      <c r="I65" s="37">
        <v>1</v>
      </c>
      <c r="J65" s="1"/>
      <c r="K65" s="1" t="s">
        <v>89</v>
      </c>
    </row>
    <row r="66" spans="2:11" x14ac:dyDescent="0.25">
      <c r="B66" s="179"/>
      <c r="C66" s="28" t="s">
        <v>60</v>
      </c>
      <c r="D66" s="176"/>
      <c r="E66" s="176"/>
      <c r="F66" s="91">
        <v>2</v>
      </c>
      <c r="G66" s="91">
        <v>2</v>
      </c>
      <c r="H66" s="91">
        <v>2</v>
      </c>
      <c r="I66" s="37">
        <v>2</v>
      </c>
      <c r="J66" s="1"/>
      <c r="K66" s="1" t="s">
        <v>89</v>
      </c>
    </row>
    <row r="67" spans="2:11" x14ac:dyDescent="0.25">
      <c r="B67" s="179"/>
      <c r="C67" s="28" t="s">
        <v>61</v>
      </c>
      <c r="D67" s="176"/>
      <c r="E67" s="176"/>
      <c r="F67" s="91">
        <v>7</v>
      </c>
      <c r="G67" s="91">
        <v>7</v>
      </c>
      <c r="H67" s="91">
        <v>7</v>
      </c>
      <c r="I67" s="37">
        <v>6</v>
      </c>
      <c r="J67" s="1"/>
      <c r="K67" s="1" t="s">
        <v>89</v>
      </c>
    </row>
    <row r="68" spans="2:11" x14ac:dyDescent="0.25">
      <c r="B68" s="179"/>
      <c r="C68" s="28" t="s">
        <v>62</v>
      </c>
      <c r="D68" s="176"/>
      <c r="E68" s="176"/>
      <c r="F68" s="91">
        <v>13</v>
      </c>
      <c r="G68" s="91">
        <v>13</v>
      </c>
      <c r="H68" s="91">
        <v>6</v>
      </c>
      <c r="I68" s="37">
        <v>6</v>
      </c>
      <c r="J68" s="1"/>
      <c r="K68" s="1" t="s">
        <v>89</v>
      </c>
    </row>
    <row r="69" spans="2:11" x14ac:dyDescent="0.25">
      <c r="B69" s="179"/>
      <c r="C69" s="28" t="s">
        <v>63</v>
      </c>
      <c r="D69" s="176"/>
      <c r="E69" s="176"/>
      <c r="F69" s="91">
        <v>6</v>
      </c>
      <c r="G69" s="91">
        <v>6</v>
      </c>
      <c r="H69" s="91">
        <v>3</v>
      </c>
      <c r="I69" s="37">
        <v>2</v>
      </c>
      <c r="J69" s="1"/>
      <c r="K69" s="1" t="s">
        <v>89</v>
      </c>
    </row>
    <row r="70" spans="2:11" x14ac:dyDescent="0.25">
      <c r="B70" s="179"/>
      <c r="C70" s="28" t="s">
        <v>64</v>
      </c>
      <c r="D70" s="176"/>
      <c r="E70" s="176"/>
      <c r="F70" s="91">
        <v>1</v>
      </c>
      <c r="G70" s="91">
        <v>1</v>
      </c>
      <c r="H70" s="91">
        <v>1</v>
      </c>
      <c r="I70" s="37">
        <v>1</v>
      </c>
      <c r="J70" s="1"/>
      <c r="K70" s="1" t="s">
        <v>89</v>
      </c>
    </row>
    <row r="71" spans="2:11" x14ac:dyDescent="0.25">
      <c r="B71" s="179"/>
      <c r="C71" s="28" t="s">
        <v>65</v>
      </c>
      <c r="D71" s="176"/>
      <c r="E71" s="176"/>
      <c r="F71" s="91">
        <v>1</v>
      </c>
      <c r="G71" s="38">
        <v>1</v>
      </c>
      <c r="H71" s="38">
        <v>0</v>
      </c>
      <c r="I71" s="39">
        <v>0</v>
      </c>
      <c r="J71" s="1"/>
      <c r="K71" s="1" t="s">
        <v>89</v>
      </c>
    </row>
    <row r="72" spans="2:11" ht="15.75" thickBot="1" x14ac:dyDescent="0.3">
      <c r="B72" s="178"/>
      <c r="C72" s="167" t="s">
        <v>71</v>
      </c>
      <c r="D72" s="168"/>
      <c r="E72" s="169"/>
      <c r="F72" s="40">
        <v>60</v>
      </c>
      <c r="G72" s="40">
        <f>SUM(G59:G71)</f>
        <v>61</v>
      </c>
      <c r="H72" s="40">
        <f>SUM(H59:H71)</f>
        <v>52</v>
      </c>
      <c r="I72" s="41">
        <f>SUM(I59:I71)</f>
        <v>41</v>
      </c>
      <c r="J72" s="1"/>
      <c r="K72" s="1" t="s">
        <v>89</v>
      </c>
    </row>
    <row r="73" spans="2:11" x14ac:dyDescent="0.25">
      <c r="B73" s="188">
        <v>11</v>
      </c>
      <c r="C73" s="27" t="s">
        <v>66</v>
      </c>
      <c r="D73" s="89" t="s">
        <v>13</v>
      </c>
      <c r="E73" s="89">
        <v>6</v>
      </c>
      <c r="F73" s="90">
        <v>2</v>
      </c>
      <c r="G73" s="89">
        <v>2</v>
      </c>
      <c r="H73" s="89">
        <v>1</v>
      </c>
      <c r="I73" s="44">
        <v>1</v>
      </c>
      <c r="J73" s="1"/>
      <c r="K73" s="1" t="s">
        <v>89</v>
      </c>
    </row>
    <row r="74" spans="2:11" ht="15.75" thickBot="1" x14ac:dyDescent="0.3">
      <c r="B74" s="189"/>
      <c r="C74" s="167" t="s">
        <v>71</v>
      </c>
      <c r="D74" s="168"/>
      <c r="E74" s="169"/>
      <c r="F74" s="40">
        <v>2</v>
      </c>
      <c r="G74" s="40">
        <f>SUM(G73)</f>
        <v>2</v>
      </c>
      <c r="H74" s="40">
        <f>SUM(H73)</f>
        <v>1</v>
      </c>
      <c r="I74" s="41">
        <f>SUM(I73)</f>
        <v>1</v>
      </c>
      <c r="J74" s="1"/>
      <c r="K74" s="1" t="s">
        <v>89</v>
      </c>
    </row>
    <row r="75" spans="2:11" ht="30" x14ac:dyDescent="0.25">
      <c r="B75" s="188">
        <v>12</v>
      </c>
      <c r="C75" s="29" t="s">
        <v>67</v>
      </c>
      <c r="D75" s="89" t="s">
        <v>13</v>
      </c>
      <c r="E75" s="89">
        <v>15</v>
      </c>
      <c r="F75" s="90">
        <v>6</v>
      </c>
      <c r="G75" s="89">
        <v>6</v>
      </c>
      <c r="H75" s="89">
        <v>4</v>
      </c>
      <c r="I75" s="44">
        <v>3</v>
      </c>
      <c r="J75" s="1"/>
      <c r="K75" s="1" t="s">
        <v>89</v>
      </c>
    </row>
    <row r="76" spans="2:11" ht="15.75" thickBot="1" x14ac:dyDescent="0.3">
      <c r="B76" s="189"/>
      <c r="C76" s="167" t="s">
        <v>71</v>
      </c>
      <c r="D76" s="168"/>
      <c r="E76" s="169"/>
      <c r="F76" s="40">
        <v>6</v>
      </c>
      <c r="G76" s="40">
        <f>SUM(G75)</f>
        <v>6</v>
      </c>
      <c r="H76" s="40">
        <f>SUM(H75)</f>
        <v>4</v>
      </c>
      <c r="I76" s="41">
        <f>SUM(I75)</f>
        <v>3</v>
      </c>
      <c r="J76" s="1"/>
      <c r="K76" s="1" t="s">
        <v>89</v>
      </c>
    </row>
    <row r="77" spans="2:11" ht="45" x14ac:dyDescent="0.25">
      <c r="B77" s="188">
        <v>13</v>
      </c>
      <c r="C77" s="29" t="s">
        <v>68</v>
      </c>
      <c r="D77" s="84" t="s">
        <v>13</v>
      </c>
      <c r="E77" s="84">
        <v>107</v>
      </c>
      <c r="F77" s="85">
        <v>11</v>
      </c>
      <c r="G77" s="84">
        <v>11</v>
      </c>
      <c r="H77" s="84">
        <v>9</v>
      </c>
      <c r="I77" s="44">
        <v>8</v>
      </c>
      <c r="J77" s="1"/>
      <c r="K77" s="1" t="s">
        <v>90</v>
      </c>
    </row>
    <row r="78" spans="2:11" ht="15.75" thickBot="1" x14ac:dyDescent="0.3">
      <c r="B78" s="189"/>
      <c r="C78" s="167" t="s">
        <v>71</v>
      </c>
      <c r="D78" s="168"/>
      <c r="E78" s="169"/>
      <c r="F78" s="40">
        <v>11</v>
      </c>
      <c r="G78" s="40">
        <f>SUM(G77)</f>
        <v>11</v>
      </c>
      <c r="H78" s="40">
        <f>SUM(H77)</f>
        <v>9</v>
      </c>
      <c r="I78" s="41">
        <f>SUM(I77)</f>
        <v>8</v>
      </c>
      <c r="J78" s="1"/>
      <c r="K78" s="1" t="s">
        <v>90</v>
      </c>
    </row>
    <row r="79" spans="2:11" x14ac:dyDescent="0.25">
      <c r="B79" s="188">
        <v>14</v>
      </c>
      <c r="C79" s="30" t="s">
        <v>15</v>
      </c>
      <c r="D79" s="175" t="s">
        <v>14</v>
      </c>
      <c r="E79" s="175">
        <v>60</v>
      </c>
      <c r="F79" s="86">
        <v>6</v>
      </c>
      <c r="G79" s="35">
        <v>6</v>
      </c>
      <c r="H79" s="35">
        <v>3</v>
      </c>
      <c r="I79" s="36">
        <v>3</v>
      </c>
      <c r="J79" s="1"/>
      <c r="K79" s="1" t="s">
        <v>90</v>
      </c>
    </row>
    <row r="80" spans="2:11" x14ac:dyDescent="0.25">
      <c r="B80" s="190"/>
      <c r="C80" s="31" t="s">
        <v>16</v>
      </c>
      <c r="D80" s="176"/>
      <c r="E80" s="176"/>
      <c r="F80" s="87">
        <v>2</v>
      </c>
      <c r="G80" s="38">
        <v>2</v>
      </c>
      <c r="H80" s="38">
        <v>0</v>
      </c>
      <c r="I80" s="39">
        <v>0</v>
      </c>
      <c r="J80" s="1"/>
      <c r="K80" s="1" t="s">
        <v>90</v>
      </c>
    </row>
    <row r="81" spans="2:11" ht="15.75" thickBot="1" x14ac:dyDescent="0.3">
      <c r="B81" s="189"/>
      <c r="C81" s="167" t="s">
        <v>71</v>
      </c>
      <c r="D81" s="168"/>
      <c r="E81" s="169"/>
      <c r="F81" s="40">
        <v>8</v>
      </c>
      <c r="G81" s="40">
        <f>SUM(G79:G80)</f>
        <v>8</v>
      </c>
      <c r="H81" s="40">
        <f>SUM(H79:H80)</f>
        <v>3</v>
      </c>
      <c r="I81" s="41">
        <f>SUM(I79:I80)</f>
        <v>3</v>
      </c>
      <c r="J81" s="1"/>
      <c r="K81" s="1" t="s">
        <v>90</v>
      </c>
    </row>
    <row r="82" spans="2:11" x14ac:dyDescent="0.25">
      <c r="B82" s="177">
        <v>15</v>
      </c>
      <c r="C82" s="32" t="s">
        <v>17</v>
      </c>
      <c r="D82" s="176" t="s">
        <v>14</v>
      </c>
      <c r="E82" s="176">
        <v>190</v>
      </c>
      <c r="F82" s="86">
        <v>2</v>
      </c>
      <c r="G82" s="85">
        <v>2</v>
      </c>
      <c r="H82" s="85">
        <v>1</v>
      </c>
      <c r="I82" s="43">
        <v>1</v>
      </c>
      <c r="J82" s="1"/>
      <c r="K82" s="1" t="s">
        <v>90</v>
      </c>
    </row>
    <row r="83" spans="2:11" x14ac:dyDescent="0.25">
      <c r="B83" s="179"/>
      <c r="C83" s="13" t="s">
        <v>18</v>
      </c>
      <c r="D83" s="176"/>
      <c r="E83" s="176"/>
      <c r="F83" s="87">
        <v>4</v>
      </c>
      <c r="G83" s="87">
        <v>4</v>
      </c>
      <c r="H83" s="87">
        <v>4</v>
      </c>
      <c r="I83" s="37">
        <v>4</v>
      </c>
      <c r="J83" s="1"/>
      <c r="K83" s="1" t="s">
        <v>90</v>
      </c>
    </row>
    <row r="84" spans="2:11" x14ac:dyDescent="0.25">
      <c r="B84" s="179"/>
      <c r="C84" s="13" t="s">
        <v>19</v>
      </c>
      <c r="D84" s="176"/>
      <c r="E84" s="176"/>
      <c r="F84" s="87">
        <v>11</v>
      </c>
      <c r="G84" s="87">
        <v>11</v>
      </c>
      <c r="H84" s="87">
        <v>5</v>
      </c>
      <c r="I84" s="37">
        <v>5</v>
      </c>
      <c r="J84" s="1"/>
      <c r="K84" s="1" t="s">
        <v>90</v>
      </c>
    </row>
    <row r="85" spans="2:11" x14ac:dyDescent="0.25">
      <c r="B85" s="179"/>
      <c r="C85" s="13" t="s">
        <v>20</v>
      </c>
      <c r="D85" s="176"/>
      <c r="E85" s="176"/>
      <c r="F85" s="87">
        <v>5</v>
      </c>
      <c r="G85" s="87">
        <v>5</v>
      </c>
      <c r="H85" s="87">
        <v>5</v>
      </c>
      <c r="I85" s="37">
        <v>2</v>
      </c>
      <c r="J85" s="1"/>
      <c r="K85" s="1" t="s">
        <v>90</v>
      </c>
    </row>
    <row r="86" spans="2:11" x14ac:dyDescent="0.25">
      <c r="B86" s="179"/>
      <c r="C86" s="15" t="s">
        <v>21</v>
      </c>
      <c r="D86" s="176"/>
      <c r="E86" s="176"/>
      <c r="F86" s="87">
        <v>9</v>
      </c>
      <c r="G86" s="38">
        <v>11</v>
      </c>
      <c r="H86" s="38">
        <v>9</v>
      </c>
      <c r="I86" s="39">
        <v>7</v>
      </c>
      <c r="J86" s="1"/>
      <c r="K86" s="1" t="s">
        <v>90</v>
      </c>
    </row>
    <row r="87" spans="2:11" ht="15.75" thickBot="1" x14ac:dyDescent="0.3">
      <c r="B87" s="178"/>
      <c r="C87" s="167" t="s">
        <v>71</v>
      </c>
      <c r="D87" s="168"/>
      <c r="E87" s="169"/>
      <c r="F87" s="79">
        <v>31</v>
      </c>
      <c r="G87" s="45">
        <f>SUM(G82:G86)</f>
        <v>33</v>
      </c>
      <c r="H87" s="45">
        <f>SUM(H82:H86)</f>
        <v>24</v>
      </c>
      <c r="I87" s="46">
        <f>SUM(I82:I86)</f>
        <v>19</v>
      </c>
      <c r="J87" s="1"/>
      <c r="K87" s="1" t="s">
        <v>90</v>
      </c>
    </row>
    <row r="88" spans="2:11" x14ac:dyDescent="0.25">
      <c r="J88" s="1"/>
      <c r="K88" s="1"/>
    </row>
    <row r="89" spans="2:11" x14ac:dyDescent="0.25">
      <c r="B89" s="8" t="s">
        <v>80</v>
      </c>
      <c r="C89" s="50" t="s">
        <v>81</v>
      </c>
      <c r="J89" s="1"/>
      <c r="K89" s="1"/>
    </row>
    <row r="90" spans="2:11" x14ac:dyDescent="0.25">
      <c r="C90" s="51" t="s">
        <v>83</v>
      </c>
      <c r="J90" s="1"/>
      <c r="K90" s="1"/>
    </row>
    <row r="91" spans="2:11" x14ac:dyDescent="0.25">
      <c r="C91" s="50" t="s">
        <v>82</v>
      </c>
      <c r="J91" s="1"/>
      <c r="K91" s="1"/>
    </row>
    <row r="92" spans="2:11" x14ac:dyDescent="0.25">
      <c r="C92" s="50" t="s">
        <v>84</v>
      </c>
    </row>
  </sheetData>
  <mergeCells count="46">
    <mergeCell ref="B79:B81"/>
    <mergeCell ref="D79:D80"/>
    <mergeCell ref="E79:E80"/>
    <mergeCell ref="C81:E81"/>
    <mergeCell ref="B82:B87"/>
    <mergeCell ref="D82:D86"/>
    <mergeCell ref="E82:E86"/>
    <mergeCell ref="C87:E87"/>
    <mergeCell ref="B73:B74"/>
    <mergeCell ref="C74:E74"/>
    <mergeCell ref="B75:B76"/>
    <mergeCell ref="C76:E76"/>
    <mergeCell ref="B77:B78"/>
    <mergeCell ref="C78:E78"/>
    <mergeCell ref="B55:B56"/>
    <mergeCell ref="C56:E56"/>
    <mergeCell ref="B57:B58"/>
    <mergeCell ref="C58:E58"/>
    <mergeCell ref="B59:B72"/>
    <mergeCell ref="D59:D71"/>
    <mergeCell ref="E59:E71"/>
    <mergeCell ref="C72:E72"/>
    <mergeCell ref="B33:B51"/>
    <mergeCell ref="D33:D50"/>
    <mergeCell ref="E33:E50"/>
    <mergeCell ref="C51:E51"/>
    <mergeCell ref="B52:B54"/>
    <mergeCell ref="D52:D53"/>
    <mergeCell ref="E52:E53"/>
    <mergeCell ref="C54:E54"/>
    <mergeCell ref="B12:B17"/>
    <mergeCell ref="D12:D16"/>
    <mergeCell ref="E12:E16"/>
    <mergeCell ref="C17:E17"/>
    <mergeCell ref="B18:B32"/>
    <mergeCell ref="D18:D31"/>
    <mergeCell ref="E18:E31"/>
    <mergeCell ref="C32:E32"/>
    <mergeCell ref="B4:B5"/>
    <mergeCell ref="C5:E5"/>
    <mergeCell ref="B6:B7"/>
    <mergeCell ref="C7:E7"/>
    <mergeCell ref="B8:B11"/>
    <mergeCell ref="C11:E11"/>
    <mergeCell ref="E8:E10"/>
    <mergeCell ref="D8:D10"/>
  </mergeCells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2"/>
  <sheetViews>
    <sheetView workbookViewId="0">
      <selection activeCell="I64" sqref="I64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5" width="17.140625" customWidth="1"/>
    <col min="6" max="6" width="15.85546875" hidden="1" customWidth="1"/>
    <col min="7" max="7" width="19.140625" customWidth="1"/>
    <col min="8" max="8" width="19.42578125" customWidth="1"/>
    <col min="9" max="9" width="21.5703125" customWidth="1"/>
    <col min="10" max="10" width="14.85546875" customWidth="1"/>
    <col min="11" max="11" width="0" hidden="1" customWidth="1"/>
    <col min="12" max="12" width="39.28515625" hidden="1" customWidth="1"/>
  </cols>
  <sheetData>
    <row r="2" spans="2:12" ht="15.75" thickBot="1" x14ac:dyDescent="0.3"/>
    <row r="3" spans="2:12" ht="60.75" thickBot="1" x14ac:dyDescent="0.3">
      <c r="B3" s="62" t="s">
        <v>0</v>
      </c>
      <c r="C3" s="63" t="s">
        <v>1</v>
      </c>
      <c r="D3" s="64" t="s">
        <v>12</v>
      </c>
      <c r="E3" s="64" t="s">
        <v>2</v>
      </c>
      <c r="F3" s="64" t="s">
        <v>94</v>
      </c>
      <c r="G3" s="64" t="s">
        <v>3</v>
      </c>
      <c r="H3" s="64" t="s">
        <v>5</v>
      </c>
      <c r="I3" s="65" t="s">
        <v>4</v>
      </c>
      <c r="J3" s="1"/>
      <c r="K3" s="1"/>
    </row>
    <row r="4" spans="2:12" x14ac:dyDescent="0.25">
      <c r="B4" s="177">
        <v>1</v>
      </c>
      <c r="C4" s="25" t="s">
        <v>78</v>
      </c>
      <c r="D4" s="95" t="s">
        <v>77</v>
      </c>
      <c r="E4" s="95">
        <v>639</v>
      </c>
      <c r="F4" s="96">
        <v>100</v>
      </c>
      <c r="G4" s="95">
        <v>100</v>
      </c>
      <c r="H4" s="95">
        <v>91</v>
      </c>
      <c r="I4" s="44">
        <v>71</v>
      </c>
      <c r="J4" s="1"/>
      <c r="K4" s="1" t="s">
        <v>85</v>
      </c>
      <c r="L4" t="s">
        <v>101</v>
      </c>
    </row>
    <row r="5" spans="2:12" ht="15.75" thickBot="1" x14ac:dyDescent="0.3">
      <c r="B5" s="178"/>
      <c r="C5" s="167" t="s">
        <v>71</v>
      </c>
      <c r="D5" s="168"/>
      <c r="E5" s="169"/>
      <c r="F5" s="40">
        <f>F4</f>
        <v>100</v>
      </c>
      <c r="G5" s="40">
        <f t="shared" ref="G5" si="0">G4</f>
        <v>100</v>
      </c>
      <c r="H5" s="40">
        <f>H4</f>
        <v>91</v>
      </c>
      <c r="I5" s="41">
        <f>I4</f>
        <v>71</v>
      </c>
      <c r="J5" s="1"/>
      <c r="K5" s="1"/>
    </row>
    <row r="6" spans="2:12" x14ac:dyDescent="0.25">
      <c r="B6" s="177" t="s">
        <v>73</v>
      </c>
      <c r="C6" s="25" t="s">
        <v>74</v>
      </c>
      <c r="D6" s="95" t="s">
        <v>77</v>
      </c>
      <c r="E6" s="95">
        <f>46+104+36+31</f>
        <v>217</v>
      </c>
      <c r="F6" s="94">
        <v>41</v>
      </c>
      <c r="G6" s="101">
        <f>10+23+8</f>
        <v>41</v>
      </c>
      <c r="H6" s="101">
        <v>37</v>
      </c>
      <c r="I6" s="44">
        <v>24</v>
      </c>
      <c r="J6" s="1"/>
      <c r="K6" s="1" t="s">
        <v>85</v>
      </c>
    </row>
    <row r="7" spans="2:12" ht="15.75" thickBot="1" x14ac:dyDescent="0.3">
      <c r="B7" s="178"/>
      <c r="C7" s="167" t="s">
        <v>71</v>
      </c>
      <c r="D7" s="168"/>
      <c r="E7" s="169"/>
      <c r="F7" s="40">
        <f>F6</f>
        <v>41</v>
      </c>
      <c r="G7" s="40">
        <f t="shared" ref="G7:I7" si="1">G6</f>
        <v>41</v>
      </c>
      <c r="H7" s="40">
        <f>H6</f>
        <v>37</v>
      </c>
      <c r="I7" s="40">
        <f t="shared" si="1"/>
        <v>24</v>
      </c>
      <c r="J7" s="1"/>
      <c r="K7" s="1"/>
    </row>
    <row r="8" spans="2:12" x14ac:dyDescent="0.25">
      <c r="B8" s="177">
        <v>3</v>
      </c>
      <c r="C8" s="99" t="s">
        <v>98</v>
      </c>
      <c r="D8" s="175" t="s">
        <v>77</v>
      </c>
      <c r="E8" s="175"/>
      <c r="F8" s="35">
        <v>23</v>
      </c>
      <c r="G8" s="35">
        <v>26</v>
      </c>
      <c r="H8" s="35">
        <v>24</v>
      </c>
      <c r="I8" s="36">
        <v>16</v>
      </c>
      <c r="J8" s="1"/>
      <c r="K8" s="1" t="s">
        <v>85</v>
      </c>
    </row>
    <row r="9" spans="2:12" x14ac:dyDescent="0.25">
      <c r="B9" s="179"/>
      <c r="C9" s="100" t="s">
        <v>96</v>
      </c>
      <c r="D9" s="176"/>
      <c r="E9" s="176"/>
      <c r="F9" s="97">
        <v>22</v>
      </c>
      <c r="G9" s="97">
        <v>22</v>
      </c>
      <c r="H9" s="97">
        <v>21</v>
      </c>
      <c r="I9" s="37">
        <v>18</v>
      </c>
      <c r="J9" s="1"/>
      <c r="K9" s="1"/>
    </row>
    <row r="10" spans="2:12" x14ac:dyDescent="0.25">
      <c r="B10" s="179"/>
      <c r="C10" s="98" t="s">
        <v>97</v>
      </c>
      <c r="D10" s="186"/>
      <c r="E10" s="186"/>
      <c r="F10" s="94">
        <v>46</v>
      </c>
      <c r="G10" s="94">
        <v>46</v>
      </c>
      <c r="H10" s="94">
        <v>46</v>
      </c>
      <c r="I10" s="43">
        <v>36</v>
      </c>
      <c r="J10" s="1"/>
      <c r="K10" s="1"/>
    </row>
    <row r="11" spans="2:12" ht="15.75" thickBot="1" x14ac:dyDescent="0.3">
      <c r="B11" s="178"/>
      <c r="C11" s="167" t="s">
        <v>71</v>
      </c>
      <c r="D11" s="168"/>
      <c r="E11" s="169"/>
      <c r="F11" s="40">
        <f>F8+F9+F10</f>
        <v>91</v>
      </c>
      <c r="G11" s="40">
        <f t="shared" ref="G11:I11" si="2">G8+G9+G10</f>
        <v>94</v>
      </c>
      <c r="H11" s="40">
        <f t="shared" si="2"/>
        <v>91</v>
      </c>
      <c r="I11" s="41">
        <f t="shared" si="2"/>
        <v>70</v>
      </c>
      <c r="J11" s="1"/>
      <c r="K11" s="1"/>
      <c r="L11" t="s">
        <v>102</v>
      </c>
    </row>
    <row r="12" spans="2:12" x14ac:dyDescent="0.25">
      <c r="B12" s="177">
        <v>4</v>
      </c>
      <c r="C12" s="32" t="s">
        <v>6</v>
      </c>
      <c r="D12" s="176" t="s">
        <v>13</v>
      </c>
      <c r="E12" s="176">
        <v>80</v>
      </c>
      <c r="F12" s="105">
        <v>4</v>
      </c>
      <c r="G12" s="103">
        <f>1+3</f>
        <v>4</v>
      </c>
      <c r="H12" s="103">
        <f>4</f>
        <v>4</v>
      </c>
      <c r="I12" s="42">
        <f>2</f>
        <v>2</v>
      </c>
      <c r="J12" s="1"/>
      <c r="K12" s="1" t="s">
        <v>85</v>
      </c>
    </row>
    <row r="13" spans="2:12" x14ac:dyDescent="0.25">
      <c r="B13" s="179"/>
      <c r="C13" s="13" t="s">
        <v>7</v>
      </c>
      <c r="D13" s="176"/>
      <c r="E13" s="176"/>
      <c r="F13" s="109">
        <v>0</v>
      </c>
      <c r="G13" s="104">
        <v>0</v>
      </c>
      <c r="H13" s="104">
        <v>0</v>
      </c>
      <c r="I13" s="37">
        <v>0</v>
      </c>
      <c r="J13" s="1"/>
      <c r="K13" s="1" t="s">
        <v>85</v>
      </c>
    </row>
    <row r="14" spans="2:12" x14ac:dyDescent="0.25">
      <c r="B14" s="179"/>
      <c r="C14" s="13" t="s">
        <v>8</v>
      </c>
      <c r="D14" s="176"/>
      <c r="E14" s="176"/>
      <c r="F14" s="109">
        <v>15</v>
      </c>
      <c r="G14" s="104">
        <v>15</v>
      </c>
      <c r="H14" s="104">
        <v>15</v>
      </c>
      <c r="I14" s="37">
        <v>15</v>
      </c>
      <c r="J14" s="1"/>
      <c r="K14" s="1" t="s">
        <v>85</v>
      </c>
    </row>
    <row r="15" spans="2:12" x14ac:dyDescent="0.25">
      <c r="B15" s="179"/>
      <c r="C15" s="13" t="s">
        <v>9</v>
      </c>
      <c r="D15" s="176"/>
      <c r="E15" s="176"/>
      <c r="F15" s="109">
        <v>4</v>
      </c>
      <c r="G15" s="104">
        <f>1+3</f>
        <v>4</v>
      </c>
      <c r="H15" s="104">
        <v>4</v>
      </c>
      <c r="I15" s="37">
        <v>3</v>
      </c>
      <c r="J15" s="1"/>
      <c r="K15" s="1" t="s">
        <v>85</v>
      </c>
    </row>
    <row r="16" spans="2:12" x14ac:dyDescent="0.25">
      <c r="B16" s="179"/>
      <c r="C16" s="15" t="s">
        <v>10</v>
      </c>
      <c r="D16" s="176"/>
      <c r="E16" s="176"/>
      <c r="F16" s="109">
        <v>1</v>
      </c>
      <c r="G16" s="38">
        <v>2</v>
      </c>
      <c r="H16" s="38">
        <v>2</v>
      </c>
      <c r="I16" s="39">
        <v>1</v>
      </c>
      <c r="J16" s="1"/>
      <c r="K16" s="1" t="s">
        <v>85</v>
      </c>
    </row>
    <row r="17" spans="2:11" ht="15.75" thickBot="1" x14ac:dyDescent="0.3">
      <c r="B17" s="178"/>
      <c r="C17" s="167" t="s">
        <v>71</v>
      </c>
      <c r="D17" s="168"/>
      <c r="E17" s="169"/>
      <c r="F17" s="106">
        <f>F12+F13+F14+F15+F16</f>
        <v>24</v>
      </c>
      <c r="G17" s="40">
        <f>SUM(G12:G16)</f>
        <v>25</v>
      </c>
      <c r="H17" s="40">
        <f>SUM(H12:H16)</f>
        <v>25</v>
      </c>
      <c r="I17" s="41">
        <f>SUM(I12:I16)</f>
        <v>21</v>
      </c>
      <c r="J17" s="1"/>
      <c r="K17" s="1"/>
    </row>
    <row r="18" spans="2:11" x14ac:dyDescent="0.25">
      <c r="B18" s="177">
        <v>5</v>
      </c>
      <c r="C18" s="16" t="s">
        <v>22</v>
      </c>
      <c r="D18" s="186" t="s">
        <v>13</v>
      </c>
      <c r="E18" s="186">
        <v>160</v>
      </c>
      <c r="F18" s="103">
        <f>G18</f>
        <v>14</v>
      </c>
      <c r="G18" s="103">
        <f>4+9+1</f>
        <v>14</v>
      </c>
      <c r="H18" s="103">
        <v>13</v>
      </c>
      <c r="I18" s="36">
        <v>12</v>
      </c>
      <c r="J18" s="1"/>
      <c r="K18" s="1" t="s">
        <v>85</v>
      </c>
    </row>
    <row r="19" spans="2:11" x14ac:dyDescent="0.25">
      <c r="B19" s="179"/>
      <c r="C19" s="18" t="s">
        <v>23</v>
      </c>
      <c r="D19" s="187"/>
      <c r="E19" s="187"/>
      <c r="F19" s="103">
        <f t="shared" ref="F19:F31" si="3">G19</f>
        <v>1</v>
      </c>
      <c r="G19" s="104">
        <v>1</v>
      </c>
      <c r="H19" s="104">
        <v>0</v>
      </c>
      <c r="I19" s="37">
        <v>0</v>
      </c>
      <c r="J19" s="1"/>
      <c r="K19" s="1" t="s">
        <v>85</v>
      </c>
    </row>
    <row r="20" spans="2:11" x14ac:dyDescent="0.25">
      <c r="B20" s="179"/>
      <c r="C20" s="18" t="s">
        <v>24</v>
      </c>
      <c r="D20" s="187"/>
      <c r="E20" s="187"/>
      <c r="F20" s="103">
        <f t="shared" si="3"/>
        <v>4</v>
      </c>
      <c r="G20" s="104">
        <v>4</v>
      </c>
      <c r="H20" s="104">
        <v>2</v>
      </c>
      <c r="I20" s="37">
        <v>1</v>
      </c>
      <c r="J20" s="1"/>
      <c r="K20" s="1" t="s">
        <v>85</v>
      </c>
    </row>
    <row r="21" spans="2:11" x14ac:dyDescent="0.25">
      <c r="B21" s="179"/>
      <c r="C21" s="18" t="s">
        <v>75</v>
      </c>
      <c r="D21" s="187"/>
      <c r="E21" s="187"/>
      <c r="F21" s="103">
        <f t="shared" si="3"/>
        <v>4</v>
      </c>
      <c r="G21" s="104">
        <v>4</v>
      </c>
      <c r="H21" s="104">
        <v>3</v>
      </c>
      <c r="I21" s="37">
        <v>2</v>
      </c>
      <c r="J21" s="1"/>
      <c r="K21" s="1" t="s">
        <v>85</v>
      </c>
    </row>
    <row r="22" spans="2:11" x14ac:dyDescent="0.25">
      <c r="B22" s="179"/>
      <c r="C22" s="18" t="s">
        <v>76</v>
      </c>
      <c r="D22" s="187"/>
      <c r="E22" s="187"/>
      <c r="F22" s="103">
        <f t="shared" si="3"/>
        <v>0</v>
      </c>
      <c r="G22" s="104">
        <v>0</v>
      </c>
      <c r="H22" s="104">
        <v>0</v>
      </c>
      <c r="I22" s="37">
        <v>0</v>
      </c>
      <c r="J22" s="1"/>
      <c r="K22" s="1" t="s">
        <v>85</v>
      </c>
    </row>
    <row r="23" spans="2:11" x14ac:dyDescent="0.25">
      <c r="B23" s="179"/>
      <c r="C23" s="18" t="s">
        <v>32</v>
      </c>
      <c r="D23" s="187"/>
      <c r="E23" s="187"/>
      <c r="F23" s="103">
        <f t="shared" si="3"/>
        <v>4</v>
      </c>
      <c r="G23" s="104">
        <v>4</v>
      </c>
      <c r="H23" s="104">
        <v>3</v>
      </c>
      <c r="I23" s="37">
        <v>2</v>
      </c>
      <c r="J23" s="1"/>
      <c r="K23" s="1" t="s">
        <v>85</v>
      </c>
    </row>
    <row r="24" spans="2:11" x14ac:dyDescent="0.25">
      <c r="B24" s="179"/>
      <c r="C24" s="18" t="s">
        <v>25</v>
      </c>
      <c r="D24" s="187"/>
      <c r="E24" s="187"/>
      <c r="F24" s="103">
        <f t="shared" si="3"/>
        <v>22</v>
      </c>
      <c r="G24" s="104">
        <f>21+1</f>
        <v>22</v>
      </c>
      <c r="H24" s="104">
        <v>17</v>
      </c>
      <c r="I24" s="37">
        <v>12</v>
      </c>
      <c r="J24" s="1"/>
      <c r="K24" s="1" t="s">
        <v>85</v>
      </c>
    </row>
    <row r="25" spans="2:11" x14ac:dyDescent="0.25">
      <c r="B25" s="179"/>
      <c r="C25" s="18" t="s">
        <v>26</v>
      </c>
      <c r="D25" s="187"/>
      <c r="E25" s="187"/>
      <c r="F25" s="103">
        <f t="shared" si="3"/>
        <v>8</v>
      </c>
      <c r="G25" s="104">
        <v>8</v>
      </c>
      <c r="H25" s="104">
        <v>7</v>
      </c>
      <c r="I25" s="37">
        <v>7</v>
      </c>
      <c r="J25" s="1"/>
      <c r="K25" s="1" t="s">
        <v>86</v>
      </c>
    </row>
    <row r="26" spans="2:11" x14ac:dyDescent="0.25">
      <c r="B26" s="179"/>
      <c r="C26" s="18" t="s">
        <v>27</v>
      </c>
      <c r="D26" s="187"/>
      <c r="E26" s="187"/>
      <c r="F26" s="103">
        <f t="shared" si="3"/>
        <v>12</v>
      </c>
      <c r="G26" s="104">
        <v>12</v>
      </c>
      <c r="H26" s="104">
        <v>7</v>
      </c>
      <c r="I26" s="37">
        <v>2</v>
      </c>
      <c r="J26" s="1"/>
      <c r="K26" s="1" t="s">
        <v>86</v>
      </c>
    </row>
    <row r="27" spans="2:11" x14ac:dyDescent="0.25">
      <c r="B27" s="179"/>
      <c r="C27" s="18" t="s">
        <v>28</v>
      </c>
      <c r="D27" s="187"/>
      <c r="E27" s="187"/>
      <c r="F27" s="103">
        <f t="shared" si="3"/>
        <v>13</v>
      </c>
      <c r="G27" s="104">
        <v>13</v>
      </c>
      <c r="H27" s="104">
        <v>12</v>
      </c>
      <c r="I27" s="37">
        <v>10</v>
      </c>
      <c r="J27" s="1"/>
      <c r="K27" s="1" t="s">
        <v>86</v>
      </c>
    </row>
    <row r="28" spans="2:11" x14ac:dyDescent="0.25">
      <c r="B28" s="179"/>
      <c r="C28" s="18" t="s">
        <v>29</v>
      </c>
      <c r="D28" s="187"/>
      <c r="E28" s="187"/>
      <c r="F28" s="103">
        <f t="shared" si="3"/>
        <v>3</v>
      </c>
      <c r="G28" s="104">
        <v>3</v>
      </c>
      <c r="H28" s="104">
        <v>3</v>
      </c>
      <c r="I28" s="37">
        <v>2</v>
      </c>
      <c r="J28" s="1"/>
      <c r="K28" s="1" t="s">
        <v>86</v>
      </c>
    </row>
    <row r="29" spans="2:11" x14ac:dyDescent="0.25">
      <c r="B29" s="179"/>
      <c r="C29" s="18" t="s">
        <v>30</v>
      </c>
      <c r="D29" s="187"/>
      <c r="E29" s="187"/>
      <c r="F29" s="103">
        <f t="shared" si="3"/>
        <v>25</v>
      </c>
      <c r="G29" s="104">
        <v>25</v>
      </c>
      <c r="H29" s="104">
        <v>23</v>
      </c>
      <c r="I29" s="37">
        <v>18</v>
      </c>
      <c r="J29" s="1"/>
      <c r="K29" s="1" t="s">
        <v>86</v>
      </c>
    </row>
    <row r="30" spans="2:11" x14ac:dyDescent="0.25">
      <c r="B30" s="179"/>
      <c r="C30" s="18" t="s">
        <v>33</v>
      </c>
      <c r="D30" s="187"/>
      <c r="E30" s="187"/>
      <c r="F30" s="103">
        <f t="shared" si="3"/>
        <v>4</v>
      </c>
      <c r="G30" s="104">
        <v>4</v>
      </c>
      <c r="H30" s="104">
        <v>2</v>
      </c>
      <c r="I30" s="37">
        <v>1</v>
      </c>
      <c r="J30" s="1"/>
      <c r="K30" s="1" t="s">
        <v>86</v>
      </c>
    </row>
    <row r="31" spans="2:11" x14ac:dyDescent="0.25">
      <c r="B31" s="179"/>
      <c r="C31" s="18" t="s">
        <v>31</v>
      </c>
      <c r="D31" s="187"/>
      <c r="E31" s="187"/>
      <c r="F31" s="103">
        <f t="shared" si="3"/>
        <v>1</v>
      </c>
      <c r="G31" s="104">
        <v>1</v>
      </c>
      <c r="H31" s="104">
        <v>1</v>
      </c>
      <c r="I31" s="37">
        <v>1</v>
      </c>
      <c r="J31" s="1"/>
      <c r="K31" s="1" t="s">
        <v>86</v>
      </c>
    </row>
    <row r="32" spans="2:11" ht="15.75" thickBot="1" x14ac:dyDescent="0.3">
      <c r="B32" s="178"/>
      <c r="C32" s="183" t="s">
        <v>71</v>
      </c>
      <c r="D32" s="184"/>
      <c r="E32" s="185"/>
      <c r="F32" s="77">
        <f>F18+F19+F20+F21+F22+F23+F24+F25+F26+F27+F28+F29+F30+F31</f>
        <v>115</v>
      </c>
      <c r="G32" s="40">
        <f>SUM(G18:G31)</f>
        <v>115</v>
      </c>
      <c r="H32" s="40">
        <f>SUM(H18:H31)</f>
        <v>93</v>
      </c>
      <c r="I32" s="41">
        <f>SUM(I18:I31)</f>
        <v>70</v>
      </c>
      <c r="J32" s="1"/>
      <c r="K32" s="1"/>
    </row>
    <row r="33" spans="2:11" ht="30" x14ac:dyDescent="0.25">
      <c r="B33" s="177">
        <v>6</v>
      </c>
      <c r="C33" s="20" t="s">
        <v>103</v>
      </c>
      <c r="D33" s="176" t="s">
        <v>14</v>
      </c>
      <c r="E33" s="176">
        <v>340</v>
      </c>
      <c r="F33" s="103">
        <f>G33</f>
        <v>2</v>
      </c>
      <c r="G33" s="103">
        <v>2</v>
      </c>
      <c r="H33" s="103">
        <v>2</v>
      </c>
      <c r="I33" s="42">
        <v>1</v>
      </c>
      <c r="J33" s="1"/>
      <c r="K33" s="1" t="s">
        <v>86</v>
      </c>
    </row>
    <row r="34" spans="2:11" x14ac:dyDescent="0.25">
      <c r="B34" s="179"/>
      <c r="C34" s="21" t="s">
        <v>39</v>
      </c>
      <c r="D34" s="176"/>
      <c r="E34" s="176"/>
      <c r="F34" s="103">
        <f t="shared" ref="F34:F50" si="4">G34</f>
        <v>0</v>
      </c>
      <c r="G34" s="104">
        <v>0</v>
      </c>
      <c r="H34" s="104">
        <v>0</v>
      </c>
      <c r="I34" s="37">
        <v>0</v>
      </c>
      <c r="J34" s="1"/>
      <c r="K34" s="1" t="s">
        <v>86</v>
      </c>
    </row>
    <row r="35" spans="2:11" x14ac:dyDescent="0.25">
      <c r="B35" s="179"/>
      <c r="C35" s="21" t="s">
        <v>40</v>
      </c>
      <c r="D35" s="176"/>
      <c r="E35" s="176"/>
      <c r="F35" s="103">
        <f t="shared" si="4"/>
        <v>8</v>
      </c>
      <c r="G35" s="104">
        <v>8</v>
      </c>
      <c r="H35" s="104">
        <v>6</v>
      </c>
      <c r="I35" s="37">
        <v>5</v>
      </c>
      <c r="J35" s="1"/>
      <c r="K35" s="1" t="s">
        <v>86</v>
      </c>
    </row>
    <row r="36" spans="2:11" x14ac:dyDescent="0.25">
      <c r="B36" s="179"/>
      <c r="C36" s="21" t="s">
        <v>41</v>
      </c>
      <c r="D36" s="176"/>
      <c r="E36" s="176"/>
      <c r="F36" s="103">
        <f t="shared" si="4"/>
        <v>5</v>
      </c>
      <c r="G36" s="104">
        <v>5</v>
      </c>
      <c r="H36" s="104">
        <v>5</v>
      </c>
      <c r="I36" s="37">
        <v>3</v>
      </c>
      <c r="J36" s="1"/>
      <c r="K36" s="1" t="s">
        <v>86</v>
      </c>
    </row>
    <row r="37" spans="2:11" x14ac:dyDescent="0.25">
      <c r="B37" s="179"/>
      <c r="C37" s="21" t="s">
        <v>42</v>
      </c>
      <c r="D37" s="176"/>
      <c r="E37" s="176"/>
      <c r="F37" s="103">
        <f t="shared" si="4"/>
        <v>14</v>
      </c>
      <c r="G37" s="104">
        <v>14</v>
      </c>
      <c r="H37" s="104">
        <v>14</v>
      </c>
      <c r="I37" s="37">
        <v>13</v>
      </c>
      <c r="J37" s="1"/>
      <c r="K37" s="1" t="s">
        <v>86</v>
      </c>
    </row>
    <row r="38" spans="2:11" x14ac:dyDescent="0.25">
      <c r="B38" s="179"/>
      <c r="C38" s="21" t="s">
        <v>43</v>
      </c>
      <c r="D38" s="176"/>
      <c r="E38" s="176"/>
      <c r="F38" s="103">
        <f t="shared" si="4"/>
        <v>4</v>
      </c>
      <c r="G38" s="104">
        <v>4</v>
      </c>
      <c r="H38" s="104">
        <v>3</v>
      </c>
      <c r="I38" s="37">
        <v>2</v>
      </c>
      <c r="J38" s="1"/>
      <c r="K38" s="1" t="s">
        <v>99</v>
      </c>
    </row>
    <row r="39" spans="2:11" x14ac:dyDescent="0.25">
      <c r="B39" s="179"/>
      <c r="C39" s="21" t="s">
        <v>44</v>
      </c>
      <c r="D39" s="176"/>
      <c r="E39" s="176"/>
      <c r="F39" s="103">
        <f t="shared" si="4"/>
        <v>2</v>
      </c>
      <c r="G39" s="104">
        <v>2</v>
      </c>
      <c r="H39" s="104">
        <v>2</v>
      </c>
      <c r="I39" s="37">
        <v>2</v>
      </c>
      <c r="J39" s="1"/>
      <c r="K39" s="1" t="s">
        <v>99</v>
      </c>
    </row>
    <row r="40" spans="2:11" x14ac:dyDescent="0.25">
      <c r="B40" s="179"/>
      <c r="C40" s="21" t="s">
        <v>35</v>
      </c>
      <c r="D40" s="176"/>
      <c r="E40" s="176"/>
      <c r="F40" s="103">
        <f t="shared" si="4"/>
        <v>6</v>
      </c>
      <c r="G40" s="104">
        <v>6</v>
      </c>
      <c r="H40" s="104">
        <v>6</v>
      </c>
      <c r="I40" s="37">
        <v>6</v>
      </c>
      <c r="J40" s="1"/>
      <c r="K40" s="1" t="s">
        <v>99</v>
      </c>
    </row>
    <row r="41" spans="2:11" x14ac:dyDescent="0.25">
      <c r="B41" s="179"/>
      <c r="C41" s="21" t="s">
        <v>45</v>
      </c>
      <c r="D41" s="176"/>
      <c r="E41" s="176"/>
      <c r="F41" s="103">
        <f t="shared" si="4"/>
        <v>4</v>
      </c>
      <c r="G41" s="104">
        <v>4</v>
      </c>
      <c r="H41" s="104">
        <v>4</v>
      </c>
      <c r="I41" s="37">
        <v>4</v>
      </c>
      <c r="J41" s="1"/>
      <c r="K41" s="1" t="s">
        <v>99</v>
      </c>
    </row>
    <row r="42" spans="2:11" x14ac:dyDescent="0.25">
      <c r="B42" s="179"/>
      <c r="C42" s="21" t="s">
        <v>46</v>
      </c>
      <c r="D42" s="176"/>
      <c r="E42" s="176"/>
      <c r="F42" s="103">
        <f t="shared" si="4"/>
        <v>29</v>
      </c>
      <c r="G42" s="104">
        <v>29</v>
      </c>
      <c r="H42" s="104">
        <v>23</v>
      </c>
      <c r="I42" s="37">
        <v>21</v>
      </c>
      <c r="J42" s="1"/>
      <c r="K42" s="1" t="s">
        <v>87</v>
      </c>
    </row>
    <row r="43" spans="2:11" x14ac:dyDescent="0.25">
      <c r="B43" s="179"/>
      <c r="C43" s="21" t="s">
        <v>47</v>
      </c>
      <c r="D43" s="176"/>
      <c r="E43" s="176"/>
      <c r="F43" s="103">
        <f t="shared" si="4"/>
        <v>9</v>
      </c>
      <c r="G43" s="104">
        <v>9</v>
      </c>
      <c r="H43" s="104">
        <v>9</v>
      </c>
      <c r="I43" s="37">
        <v>7</v>
      </c>
      <c r="J43" s="1"/>
      <c r="K43" s="1" t="s">
        <v>87</v>
      </c>
    </row>
    <row r="44" spans="2:11" x14ac:dyDescent="0.25">
      <c r="B44" s="179"/>
      <c r="C44" s="21" t="s">
        <v>48</v>
      </c>
      <c r="D44" s="176"/>
      <c r="E44" s="176"/>
      <c r="F44" s="103">
        <f t="shared" si="4"/>
        <v>3</v>
      </c>
      <c r="G44" s="104">
        <v>3</v>
      </c>
      <c r="H44" s="104">
        <v>3</v>
      </c>
      <c r="I44" s="37">
        <v>3</v>
      </c>
      <c r="J44" s="1"/>
      <c r="K44" s="1" t="s">
        <v>87</v>
      </c>
    </row>
    <row r="45" spans="2:11" x14ac:dyDescent="0.25">
      <c r="B45" s="179"/>
      <c r="C45" s="21" t="s">
        <v>49</v>
      </c>
      <c r="D45" s="176"/>
      <c r="E45" s="176"/>
      <c r="F45" s="103">
        <f t="shared" si="4"/>
        <v>1</v>
      </c>
      <c r="G45" s="104">
        <v>1</v>
      </c>
      <c r="H45" s="104">
        <v>1</v>
      </c>
      <c r="I45" s="37">
        <v>1</v>
      </c>
      <c r="J45" s="1"/>
      <c r="K45" s="1" t="s">
        <v>87</v>
      </c>
    </row>
    <row r="46" spans="2:11" x14ac:dyDescent="0.25">
      <c r="B46" s="179"/>
      <c r="C46" s="21" t="s">
        <v>69</v>
      </c>
      <c r="D46" s="176"/>
      <c r="E46" s="176"/>
      <c r="F46" s="103">
        <f t="shared" si="4"/>
        <v>3</v>
      </c>
      <c r="G46" s="104">
        <v>3</v>
      </c>
      <c r="H46" s="104">
        <v>3</v>
      </c>
      <c r="I46" s="37">
        <v>2</v>
      </c>
      <c r="J46" s="1"/>
      <c r="K46" s="1" t="s">
        <v>87</v>
      </c>
    </row>
    <row r="47" spans="2:11" x14ac:dyDescent="0.25">
      <c r="B47" s="179"/>
      <c r="C47" s="21" t="s">
        <v>50</v>
      </c>
      <c r="D47" s="176"/>
      <c r="E47" s="176"/>
      <c r="F47" s="103">
        <f t="shared" si="4"/>
        <v>5</v>
      </c>
      <c r="G47" s="104">
        <v>5</v>
      </c>
      <c r="H47" s="104">
        <v>4</v>
      </c>
      <c r="I47" s="37">
        <v>4</v>
      </c>
      <c r="J47" s="1"/>
      <c r="K47" s="1" t="s">
        <v>87</v>
      </c>
    </row>
    <row r="48" spans="2:11" x14ac:dyDescent="0.25">
      <c r="B48" s="179"/>
      <c r="C48" s="21" t="s">
        <v>36</v>
      </c>
      <c r="D48" s="176"/>
      <c r="E48" s="176"/>
      <c r="F48" s="103">
        <f t="shared" si="4"/>
        <v>16</v>
      </c>
      <c r="G48" s="104">
        <v>16</v>
      </c>
      <c r="H48" s="104">
        <v>10</v>
      </c>
      <c r="I48" s="37">
        <v>6</v>
      </c>
      <c r="J48" s="1"/>
      <c r="K48" s="1" t="s">
        <v>87</v>
      </c>
    </row>
    <row r="49" spans="2:11" x14ac:dyDescent="0.25">
      <c r="B49" s="179"/>
      <c r="C49" s="21" t="s">
        <v>37</v>
      </c>
      <c r="D49" s="176"/>
      <c r="E49" s="176"/>
      <c r="F49" s="103">
        <f t="shared" si="4"/>
        <v>16</v>
      </c>
      <c r="G49" s="104">
        <v>16</v>
      </c>
      <c r="H49" s="104">
        <v>14</v>
      </c>
      <c r="I49" s="37">
        <v>10</v>
      </c>
      <c r="J49" s="1"/>
      <c r="K49" s="1" t="s">
        <v>87</v>
      </c>
    </row>
    <row r="50" spans="2:11" x14ac:dyDescent="0.25">
      <c r="B50" s="179"/>
      <c r="C50" s="22" t="s">
        <v>51</v>
      </c>
      <c r="D50" s="176"/>
      <c r="E50" s="176"/>
      <c r="F50" s="103">
        <f t="shared" si="4"/>
        <v>0</v>
      </c>
      <c r="G50" s="38">
        <v>0</v>
      </c>
      <c r="H50" s="38">
        <v>0</v>
      </c>
      <c r="I50" s="39">
        <v>0</v>
      </c>
      <c r="J50" s="1"/>
      <c r="K50" s="1" t="s">
        <v>87</v>
      </c>
    </row>
    <row r="51" spans="2:11" ht="15.75" thickBot="1" x14ac:dyDescent="0.3">
      <c r="B51" s="178"/>
      <c r="C51" s="180" t="s">
        <v>71</v>
      </c>
      <c r="D51" s="181"/>
      <c r="E51" s="182"/>
      <c r="F51" s="110">
        <f>F33+F34+F35+F36+F37+F38+F39+F40+F41+F42+F43+F44+F45+F46+F47+F48+F49+F50</f>
        <v>127</v>
      </c>
      <c r="G51" s="40">
        <f>SUM(G33:G50)</f>
        <v>127</v>
      </c>
      <c r="H51" s="40">
        <f>SUM(H33:H50)</f>
        <v>109</v>
      </c>
      <c r="I51" s="41">
        <f>SUM(I33:I50)</f>
        <v>90</v>
      </c>
      <c r="J51" s="1"/>
      <c r="K51" s="1"/>
    </row>
    <row r="52" spans="2:11" ht="30" x14ac:dyDescent="0.25">
      <c r="B52" s="191">
        <v>7</v>
      </c>
      <c r="C52" s="23" t="s">
        <v>38</v>
      </c>
      <c r="D52" s="175" t="s">
        <v>14</v>
      </c>
      <c r="E52" s="175">
        <v>42</v>
      </c>
      <c r="F52" s="105">
        <v>1</v>
      </c>
      <c r="G52" s="35">
        <v>1</v>
      </c>
      <c r="H52" s="35">
        <v>1</v>
      </c>
      <c r="I52" s="36">
        <v>0</v>
      </c>
      <c r="J52" s="1"/>
      <c r="K52" s="1" t="s">
        <v>88</v>
      </c>
    </row>
    <row r="53" spans="2:11" ht="30" x14ac:dyDescent="0.25">
      <c r="B53" s="192"/>
      <c r="C53" s="24" t="s">
        <v>52</v>
      </c>
      <c r="D53" s="176"/>
      <c r="E53" s="176"/>
      <c r="F53" s="108">
        <v>7</v>
      </c>
      <c r="G53" s="104">
        <v>8</v>
      </c>
      <c r="H53" s="104">
        <v>6</v>
      </c>
      <c r="I53" s="104">
        <v>3</v>
      </c>
      <c r="J53" s="1"/>
      <c r="K53" s="1" t="s">
        <v>88</v>
      </c>
    </row>
    <row r="54" spans="2:11" ht="15.75" thickBot="1" x14ac:dyDescent="0.3">
      <c r="B54" s="193"/>
      <c r="C54" s="180" t="s">
        <v>71</v>
      </c>
      <c r="D54" s="181"/>
      <c r="E54" s="182"/>
      <c r="F54" s="110">
        <f>F52+F53</f>
        <v>8</v>
      </c>
      <c r="G54" s="47">
        <f>SUM(G52:G53)</f>
        <v>9</v>
      </c>
      <c r="H54" s="47">
        <f>SUM(H53)</f>
        <v>6</v>
      </c>
      <c r="I54" s="47">
        <f>SUM(I53)</f>
        <v>3</v>
      </c>
      <c r="J54" s="1"/>
      <c r="K54" s="1" t="s">
        <v>88</v>
      </c>
    </row>
    <row r="55" spans="2:11" ht="30" x14ac:dyDescent="0.25">
      <c r="B55" s="191">
        <v>8</v>
      </c>
      <c r="C55" s="25" t="s">
        <v>11</v>
      </c>
      <c r="D55" s="101" t="s">
        <v>14</v>
      </c>
      <c r="E55" s="101">
        <v>50</v>
      </c>
      <c r="F55" s="105">
        <v>31</v>
      </c>
      <c r="G55" s="102">
        <v>33</v>
      </c>
      <c r="H55" s="102">
        <v>28</v>
      </c>
      <c r="I55" s="43">
        <v>27</v>
      </c>
      <c r="J55" s="1"/>
      <c r="K55" s="1" t="s">
        <v>88</v>
      </c>
    </row>
    <row r="56" spans="2:11" ht="15.75" thickBot="1" x14ac:dyDescent="0.3">
      <c r="B56" s="193"/>
      <c r="C56" s="167" t="s">
        <v>71</v>
      </c>
      <c r="D56" s="168"/>
      <c r="E56" s="169"/>
      <c r="F56" s="106">
        <v>31</v>
      </c>
      <c r="G56" s="40">
        <f>SUM(G55)</f>
        <v>33</v>
      </c>
      <c r="H56" s="40">
        <f>SUM(H55)</f>
        <v>28</v>
      </c>
      <c r="I56" s="41">
        <f>SUM(I55)</f>
        <v>27</v>
      </c>
      <c r="J56" s="1"/>
      <c r="K56" s="1" t="s">
        <v>88</v>
      </c>
    </row>
    <row r="57" spans="2:11" x14ac:dyDescent="0.25">
      <c r="B57" s="191">
        <v>9</v>
      </c>
      <c r="C57" s="25" t="s">
        <v>53</v>
      </c>
      <c r="D57" s="101" t="s">
        <v>14</v>
      </c>
      <c r="E57" s="101">
        <v>35</v>
      </c>
      <c r="F57" s="105">
        <v>1</v>
      </c>
      <c r="G57" s="101">
        <v>1</v>
      </c>
      <c r="H57" s="101">
        <v>1</v>
      </c>
      <c r="I57" s="44">
        <v>1</v>
      </c>
      <c r="J57" s="1"/>
      <c r="K57" s="1" t="s">
        <v>88</v>
      </c>
    </row>
    <row r="58" spans="2:11" ht="15.75" thickBot="1" x14ac:dyDescent="0.3">
      <c r="B58" s="193"/>
      <c r="C58" s="167" t="s">
        <v>71</v>
      </c>
      <c r="D58" s="168"/>
      <c r="E58" s="169"/>
      <c r="F58" s="106">
        <v>1</v>
      </c>
      <c r="G58" s="40">
        <f>SUM(G57)</f>
        <v>1</v>
      </c>
      <c r="H58" s="40">
        <f>SUM(H57)</f>
        <v>1</v>
      </c>
      <c r="I58" s="41">
        <f>SUM(I57)</f>
        <v>1</v>
      </c>
      <c r="J58" s="1"/>
      <c r="K58" s="1" t="s">
        <v>88</v>
      </c>
    </row>
    <row r="59" spans="2:11" x14ac:dyDescent="0.25">
      <c r="B59" s="191">
        <v>10</v>
      </c>
      <c r="C59" s="27" t="s">
        <v>70</v>
      </c>
      <c r="D59" s="175" t="s">
        <v>14</v>
      </c>
      <c r="E59" s="175">
        <v>260</v>
      </c>
      <c r="F59" s="105">
        <f>G59</f>
        <v>3</v>
      </c>
      <c r="G59" s="35">
        <v>3</v>
      </c>
      <c r="H59" s="35">
        <v>3</v>
      </c>
      <c r="I59" s="36">
        <v>2</v>
      </c>
      <c r="J59" s="1"/>
      <c r="K59" s="1" t="s">
        <v>88</v>
      </c>
    </row>
    <row r="60" spans="2:11" x14ac:dyDescent="0.25">
      <c r="B60" s="192"/>
      <c r="C60" s="28" t="s">
        <v>54</v>
      </c>
      <c r="D60" s="176"/>
      <c r="E60" s="176"/>
      <c r="F60" s="109">
        <f t="shared" ref="F60:F71" si="5">G60</f>
        <v>1</v>
      </c>
      <c r="G60" s="104">
        <v>1</v>
      </c>
      <c r="H60" s="104">
        <v>1</v>
      </c>
      <c r="I60" s="37">
        <v>1</v>
      </c>
      <c r="J60" s="1"/>
      <c r="K60" s="1" t="s">
        <v>88</v>
      </c>
    </row>
    <row r="61" spans="2:11" x14ac:dyDescent="0.25">
      <c r="B61" s="192"/>
      <c r="C61" s="28" t="s">
        <v>55</v>
      </c>
      <c r="D61" s="176"/>
      <c r="E61" s="176"/>
      <c r="F61" s="109">
        <f t="shared" si="5"/>
        <v>4</v>
      </c>
      <c r="G61" s="104">
        <v>4</v>
      </c>
      <c r="H61" s="104">
        <v>4</v>
      </c>
      <c r="I61" s="37">
        <v>3</v>
      </c>
      <c r="J61" s="1"/>
      <c r="K61" s="1" t="s">
        <v>88</v>
      </c>
    </row>
    <row r="62" spans="2:11" x14ac:dyDescent="0.25">
      <c r="B62" s="192"/>
      <c r="C62" s="28" t="s">
        <v>56</v>
      </c>
      <c r="D62" s="176"/>
      <c r="E62" s="176"/>
      <c r="F62" s="109">
        <f t="shared" si="5"/>
        <v>2</v>
      </c>
      <c r="G62" s="104">
        <v>2</v>
      </c>
      <c r="H62" s="104">
        <v>2</v>
      </c>
      <c r="I62" s="37">
        <v>2</v>
      </c>
      <c r="J62" s="1"/>
      <c r="K62" s="1" t="s">
        <v>89</v>
      </c>
    </row>
    <row r="63" spans="2:11" x14ac:dyDescent="0.25">
      <c r="B63" s="192"/>
      <c r="C63" s="28" t="s">
        <v>57</v>
      </c>
      <c r="D63" s="176"/>
      <c r="E63" s="176"/>
      <c r="F63" s="109">
        <f t="shared" si="5"/>
        <v>12</v>
      </c>
      <c r="G63" s="104">
        <v>12</v>
      </c>
      <c r="H63" s="104">
        <v>13</v>
      </c>
      <c r="I63" s="37">
        <v>9</v>
      </c>
      <c r="J63" s="1"/>
      <c r="K63" s="1" t="s">
        <v>89</v>
      </c>
    </row>
    <row r="64" spans="2:11" x14ac:dyDescent="0.25">
      <c r="B64" s="192"/>
      <c r="C64" s="28" t="s">
        <v>58</v>
      </c>
      <c r="D64" s="176"/>
      <c r="E64" s="176"/>
      <c r="F64" s="109">
        <f t="shared" si="5"/>
        <v>9</v>
      </c>
      <c r="G64" s="104">
        <v>9</v>
      </c>
      <c r="H64" s="104">
        <v>9</v>
      </c>
      <c r="I64" s="37">
        <v>8</v>
      </c>
      <c r="J64" s="1"/>
      <c r="K64" s="1" t="s">
        <v>89</v>
      </c>
    </row>
    <row r="65" spans="2:11" x14ac:dyDescent="0.25">
      <c r="B65" s="192"/>
      <c r="C65" s="28" t="s">
        <v>59</v>
      </c>
      <c r="D65" s="176"/>
      <c r="E65" s="176"/>
      <c r="F65" s="109">
        <f t="shared" si="5"/>
        <v>1</v>
      </c>
      <c r="G65" s="104">
        <v>1</v>
      </c>
      <c r="H65" s="104">
        <v>1</v>
      </c>
      <c r="I65" s="37">
        <v>1</v>
      </c>
      <c r="J65" s="1"/>
      <c r="K65" s="1" t="s">
        <v>89</v>
      </c>
    </row>
    <row r="66" spans="2:11" x14ac:dyDescent="0.25">
      <c r="B66" s="192"/>
      <c r="C66" s="28" t="s">
        <v>60</v>
      </c>
      <c r="D66" s="176"/>
      <c r="E66" s="176"/>
      <c r="F66" s="109">
        <f t="shared" si="5"/>
        <v>2</v>
      </c>
      <c r="G66" s="104">
        <v>2</v>
      </c>
      <c r="H66" s="104">
        <v>2</v>
      </c>
      <c r="I66" s="37">
        <v>2</v>
      </c>
      <c r="J66" s="1"/>
      <c r="K66" s="1" t="s">
        <v>89</v>
      </c>
    </row>
    <row r="67" spans="2:11" x14ac:dyDescent="0.25">
      <c r="B67" s="192"/>
      <c r="C67" s="28" t="s">
        <v>61</v>
      </c>
      <c r="D67" s="176"/>
      <c r="E67" s="176"/>
      <c r="F67" s="109">
        <f t="shared" si="5"/>
        <v>7</v>
      </c>
      <c r="G67" s="104">
        <v>7</v>
      </c>
      <c r="H67" s="104">
        <v>7</v>
      </c>
      <c r="I67" s="37">
        <v>6</v>
      </c>
      <c r="J67" s="1"/>
      <c r="K67" s="1" t="s">
        <v>89</v>
      </c>
    </row>
    <row r="68" spans="2:11" x14ac:dyDescent="0.25">
      <c r="B68" s="192"/>
      <c r="C68" s="28" t="s">
        <v>62</v>
      </c>
      <c r="D68" s="176"/>
      <c r="E68" s="176"/>
      <c r="F68" s="109">
        <f t="shared" si="5"/>
        <v>13</v>
      </c>
      <c r="G68" s="104">
        <v>13</v>
      </c>
      <c r="H68" s="104">
        <v>6</v>
      </c>
      <c r="I68" s="37">
        <v>6</v>
      </c>
      <c r="J68" s="1"/>
      <c r="K68" s="1" t="s">
        <v>89</v>
      </c>
    </row>
    <row r="69" spans="2:11" x14ac:dyDescent="0.25">
      <c r="B69" s="192"/>
      <c r="C69" s="28" t="s">
        <v>63</v>
      </c>
      <c r="D69" s="176"/>
      <c r="E69" s="176"/>
      <c r="F69" s="109">
        <f t="shared" si="5"/>
        <v>6</v>
      </c>
      <c r="G69" s="104">
        <v>6</v>
      </c>
      <c r="H69" s="104">
        <v>4</v>
      </c>
      <c r="I69" s="37">
        <v>3</v>
      </c>
      <c r="J69" s="1"/>
      <c r="K69" s="1" t="s">
        <v>89</v>
      </c>
    </row>
    <row r="70" spans="2:11" x14ac:dyDescent="0.25">
      <c r="B70" s="192"/>
      <c r="C70" s="28" t="s">
        <v>64</v>
      </c>
      <c r="D70" s="176"/>
      <c r="E70" s="176"/>
      <c r="F70" s="109">
        <f t="shared" si="5"/>
        <v>2</v>
      </c>
      <c r="G70" s="104">
        <v>2</v>
      </c>
      <c r="H70" s="104">
        <v>2</v>
      </c>
      <c r="I70" s="37">
        <v>1</v>
      </c>
      <c r="J70" s="1"/>
      <c r="K70" s="1" t="s">
        <v>89</v>
      </c>
    </row>
    <row r="71" spans="2:11" x14ac:dyDescent="0.25">
      <c r="B71" s="192"/>
      <c r="C71" s="28" t="s">
        <v>65</v>
      </c>
      <c r="D71" s="176"/>
      <c r="E71" s="176"/>
      <c r="F71" s="109">
        <f t="shared" si="5"/>
        <v>1</v>
      </c>
      <c r="G71" s="38">
        <v>1</v>
      </c>
      <c r="H71" s="38">
        <v>0</v>
      </c>
      <c r="I71" s="39">
        <v>0</v>
      </c>
      <c r="J71" s="1"/>
      <c r="K71" s="1" t="s">
        <v>89</v>
      </c>
    </row>
    <row r="72" spans="2:11" ht="15.75" thickBot="1" x14ac:dyDescent="0.3">
      <c r="B72" s="193"/>
      <c r="C72" s="167" t="s">
        <v>71</v>
      </c>
      <c r="D72" s="168"/>
      <c r="E72" s="169"/>
      <c r="F72" s="106">
        <f>SUM(F59:F71)</f>
        <v>63</v>
      </c>
      <c r="G72" s="40">
        <f>SUM(G59:G71)</f>
        <v>63</v>
      </c>
      <c r="H72" s="40">
        <f>SUM(H59:H71)</f>
        <v>54</v>
      </c>
      <c r="I72" s="41">
        <f>SUM(I59:I71)</f>
        <v>44</v>
      </c>
      <c r="J72" s="1"/>
      <c r="K72" s="1"/>
    </row>
    <row r="73" spans="2:11" x14ac:dyDescent="0.25">
      <c r="B73" s="197">
        <v>11</v>
      </c>
      <c r="C73" s="27" t="s">
        <v>66</v>
      </c>
      <c r="D73" s="101" t="s">
        <v>13</v>
      </c>
      <c r="E73" s="101">
        <v>6</v>
      </c>
      <c r="F73" s="105">
        <v>2</v>
      </c>
      <c r="G73" s="101">
        <v>2</v>
      </c>
      <c r="H73" s="101">
        <v>1</v>
      </c>
      <c r="I73" s="44">
        <v>1</v>
      </c>
      <c r="J73" s="1"/>
      <c r="K73" s="1" t="s">
        <v>89</v>
      </c>
    </row>
    <row r="74" spans="2:11" ht="15.75" thickBot="1" x14ac:dyDescent="0.3">
      <c r="B74" s="198"/>
      <c r="C74" s="167" t="s">
        <v>71</v>
      </c>
      <c r="D74" s="168"/>
      <c r="E74" s="169"/>
      <c r="F74" s="106">
        <v>2</v>
      </c>
      <c r="G74" s="40">
        <f>SUM(G73)</f>
        <v>2</v>
      </c>
      <c r="H74" s="40">
        <f>SUM(H73)</f>
        <v>1</v>
      </c>
      <c r="I74" s="41">
        <f>SUM(I73)</f>
        <v>1</v>
      </c>
      <c r="J74" s="1"/>
      <c r="K74" s="1"/>
    </row>
    <row r="75" spans="2:11" ht="30" x14ac:dyDescent="0.25">
      <c r="B75" s="197">
        <v>12</v>
      </c>
      <c r="C75" s="29" t="s">
        <v>67</v>
      </c>
      <c r="D75" s="101" t="s">
        <v>13</v>
      </c>
      <c r="E75" s="101">
        <v>15</v>
      </c>
      <c r="F75" s="105">
        <v>6</v>
      </c>
      <c r="G75" s="101">
        <v>6</v>
      </c>
      <c r="H75" s="101">
        <v>4</v>
      </c>
      <c r="I75" s="44">
        <v>3</v>
      </c>
      <c r="J75" s="1"/>
      <c r="K75" s="1" t="s">
        <v>100</v>
      </c>
    </row>
    <row r="76" spans="2:11" ht="15.75" thickBot="1" x14ac:dyDescent="0.3">
      <c r="B76" s="198"/>
      <c r="C76" s="167" t="s">
        <v>71</v>
      </c>
      <c r="D76" s="168"/>
      <c r="E76" s="169"/>
      <c r="F76" s="106">
        <v>6</v>
      </c>
      <c r="G76" s="40">
        <f>SUM(G75)</f>
        <v>6</v>
      </c>
      <c r="H76" s="40">
        <f>SUM(H75)</f>
        <v>4</v>
      </c>
      <c r="I76" s="41">
        <f>SUM(I75)</f>
        <v>3</v>
      </c>
      <c r="J76" s="1"/>
      <c r="K76" s="1"/>
    </row>
    <row r="77" spans="2:11" ht="45" x14ac:dyDescent="0.25">
      <c r="B77" s="188">
        <v>13</v>
      </c>
      <c r="C77" s="29" t="s">
        <v>68</v>
      </c>
      <c r="D77" s="101" t="s">
        <v>13</v>
      </c>
      <c r="E77" s="101">
        <v>107</v>
      </c>
      <c r="F77" s="107">
        <v>11</v>
      </c>
      <c r="G77" s="101">
        <v>11</v>
      </c>
      <c r="H77" s="101">
        <v>9</v>
      </c>
      <c r="I77" s="44">
        <v>8</v>
      </c>
      <c r="J77" s="1"/>
      <c r="K77" s="1" t="s">
        <v>90</v>
      </c>
    </row>
    <row r="78" spans="2:11" ht="15.75" thickBot="1" x14ac:dyDescent="0.3">
      <c r="B78" s="189"/>
      <c r="C78" s="167" t="s">
        <v>71</v>
      </c>
      <c r="D78" s="168"/>
      <c r="E78" s="169"/>
      <c r="F78" s="106">
        <v>11</v>
      </c>
      <c r="G78" s="40">
        <f>SUM(G77)</f>
        <v>11</v>
      </c>
      <c r="H78" s="40">
        <f>SUM(H77)</f>
        <v>9</v>
      </c>
      <c r="I78" s="41">
        <f>SUM(I77)</f>
        <v>8</v>
      </c>
      <c r="J78" s="1"/>
      <c r="K78" s="1"/>
    </row>
    <row r="79" spans="2:11" x14ac:dyDescent="0.25">
      <c r="B79" s="188">
        <v>14</v>
      </c>
      <c r="C79" s="30" t="s">
        <v>15</v>
      </c>
      <c r="D79" s="175" t="s">
        <v>14</v>
      </c>
      <c r="E79" s="175">
        <v>60</v>
      </c>
      <c r="F79" s="105">
        <v>6</v>
      </c>
      <c r="G79" s="35">
        <v>13</v>
      </c>
      <c r="H79" s="35">
        <v>3</v>
      </c>
      <c r="I79" s="36">
        <v>3</v>
      </c>
      <c r="J79" s="1"/>
      <c r="K79" s="1" t="s">
        <v>90</v>
      </c>
    </row>
    <row r="80" spans="2:11" x14ac:dyDescent="0.25">
      <c r="B80" s="190"/>
      <c r="C80" s="31" t="s">
        <v>16</v>
      </c>
      <c r="D80" s="176"/>
      <c r="E80" s="176"/>
      <c r="F80" s="108">
        <v>2</v>
      </c>
      <c r="G80" s="38">
        <v>2</v>
      </c>
      <c r="H80" s="38">
        <v>0</v>
      </c>
      <c r="I80" s="39">
        <v>0</v>
      </c>
      <c r="J80" s="1"/>
      <c r="K80" s="1" t="s">
        <v>90</v>
      </c>
    </row>
    <row r="81" spans="2:11" ht="15.75" thickBot="1" x14ac:dyDescent="0.3">
      <c r="B81" s="189"/>
      <c r="C81" s="167" t="s">
        <v>71</v>
      </c>
      <c r="D81" s="168"/>
      <c r="E81" s="169"/>
      <c r="F81" s="106">
        <v>8</v>
      </c>
      <c r="G81" s="40">
        <f>SUM(G79:G80)</f>
        <v>15</v>
      </c>
      <c r="H81" s="40">
        <f>SUM(H79:H80)</f>
        <v>3</v>
      </c>
      <c r="I81" s="41">
        <f>SUM(I79:I80)</f>
        <v>3</v>
      </c>
      <c r="J81" s="1"/>
      <c r="K81" s="1"/>
    </row>
    <row r="82" spans="2:11" x14ac:dyDescent="0.25">
      <c r="B82" s="177">
        <v>15</v>
      </c>
      <c r="C82" s="32" t="s">
        <v>17</v>
      </c>
      <c r="D82" s="176" t="s">
        <v>14</v>
      </c>
      <c r="E82" s="176">
        <v>190</v>
      </c>
      <c r="F82" s="105">
        <f>G82</f>
        <v>3</v>
      </c>
      <c r="G82" s="102">
        <v>3</v>
      </c>
      <c r="H82" s="102">
        <v>1</v>
      </c>
      <c r="I82" s="43">
        <v>1</v>
      </c>
      <c r="J82" s="1"/>
      <c r="K82" s="1" t="s">
        <v>90</v>
      </c>
    </row>
    <row r="83" spans="2:11" x14ac:dyDescent="0.25">
      <c r="B83" s="179"/>
      <c r="C83" s="13" t="s">
        <v>18</v>
      </c>
      <c r="D83" s="176"/>
      <c r="E83" s="176"/>
      <c r="F83" s="109">
        <f t="shared" ref="F83:F86" si="6">G83</f>
        <v>4</v>
      </c>
      <c r="G83" s="104">
        <v>4</v>
      </c>
      <c r="H83" s="104">
        <v>4</v>
      </c>
      <c r="I83" s="37">
        <v>4</v>
      </c>
      <c r="J83" s="1"/>
      <c r="K83" s="1" t="s">
        <v>90</v>
      </c>
    </row>
    <row r="84" spans="2:11" x14ac:dyDescent="0.25">
      <c r="B84" s="179"/>
      <c r="C84" s="13" t="s">
        <v>19</v>
      </c>
      <c r="D84" s="176"/>
      <c r="E84" s="176"/>
      <c r="F84" s="109">
        <f t="shared" si="6"/>
        <v>11</v>
      </c>
      <c r="G84" s="104">
        <v>11</v>
      </c>
      <c r="H84" s="104">
        <v>5</v>
      </c>
      <c r="I84" s="37">
        <v>5</v>
      </c>
      <c r="J84" s="1"/>
      <c r="K84" s="1" t="s">
        <v>90</v>
      </c>
    </row>
    <row r="85" spans="2:11" x14ac:dyDescent="0.25">
      <c r="B85" s="179"/>
      <c r="C85" s="13" t="s">
        <v>20</v>
      </c>
      <c r="D85" s="176"/>
      <c r="E85" s="176"/>
      <c r="F85" s="109">
        <f t="shared" si="6"/>
        <v>5</v>
      </c>
      <c r="G85" s="104">
        <v>5</v>
      </c>
      <c r="H85" s="104">
        <v>5</v>
      </c>
      <c r="I85" s="37">
        <v>2</v>
      </c>
      <c r="J85" s="1"/>
      <c r="K85" s="1" t="s">
        <v>90</v>
      </c>
    </row>
    <row r="86" spans="2:11" x14ac:dyDescent="0.25">
      <c r="B86" s="179"/>
      <c r="C86" s="15" t="s">
        <v>21</v>
      </c>
      <c r="D86" s="176"/>
      <c r="E86" s="176"/>
      <c r="F86" s="109">
        <f t="shared" si="6"/>
        <v>11</v>
      </c>
      <c r="G86" s="38">
        <v>11</v>
      </c>
      <c r="H86" s="38">
        <v>9</v>
      </c>
      <c r="I86" s="39">
        <v>7</v>
      </c>
      <c r="J86" s="1"/>
      <c r="K86" s="1" t="s">
        <v>90</v>
      </c>
    </row>
    <row r="87" spans="2:11" ht="15.75" thickBot="1" x14ac:dyDescent="0.3">
      <c r="B87" s="178"/>
      <c r="C87" s="167" t="s">
        <v>71</v>
      </c>
      <c r="D87" s="168"/>
      <c r="E87" s="169"/>
      <c r="F87" s="111">
        <f>SUM(F82:F86)</f>
        <v>34</v>
      </c>
      <c r="G87" s="45">
        <f>SUM(G82:G86)</f>
        <v>34</v>
      </c>
      <c r="H87" s="45">
        <f>SUM(H82:H86)</f>
        <v>24</v>
      </c>
      <c r="I87" s="46">
        <f>SUM(I82:I86)</f>
        <v>19</v>
      </c>
      <c r="J87" s="1"/>
      <c r="K87" s="1"/>
    </row>
    <row r="88" spans="2:11" x14ac:dyDescent="0.25">
      <c r="F88">
        <f>SUM(F59:F71)</f>
        <v>63</v>
      </c>
      <c r="J88" s="1"/>
      <c r="K88" s="1"/>
    </row>
    <row r="89" spans="2:11" x14ac:dyDescent="0.25">
      <c r="B89" s="8" t="s">
        <v>80</v>
      </c>
      <c r="C89" s="50" t="s">
        <v>81</v>
      </c>
      <c r="J89" s="1"/>
      <c r="K89" s="1"/>
    </row>
    <row r="90" spans="2:11" x14ac:dyDescent="0.25">
      <c r="C90" s="51" t="s">
        <v>83</v>
      </c>
      <c r="J90" s="1"/>
      <c r="K90" s="1"/>
    </row>
    <row r="91" spans="2:11" x14ac:dyDescent="0.25">
      <c r="C91" s="50" t="s">
        <v>82</v>
      </c>
      <c r="J91" s="1"/>
      <c r="K91" s="1"/>
    </row>
    <row r="92" spans="2:11" x14ac:dyDescent="0.25">
      <c r="C92" s="50" t="s">
        <v>84</v>
      </c>
    </row>
  </sheetData>
  <mergeCells count="46">
    <mergeCell ref="B79:B81"/>
    <mergeCell ref="D79:D80"/>
    <mergeCell ref="E79:E80"/>
    <mergeCell ref="C81:E81"/>
    <mergeCell ref="B82:B87"/>
    <mergeCell ref="D82:D86"/>
    <mergeCell ref="E82:E86"/>
    <mergeCell ref="C87:E87"/>
    <mergeCell ref="B73:B74"/>
    <mergeCell ref="C74:E74"/>
    <mergeCell ref="B75:B76"/>
    <mergeCell ref="C76:E76"/>
    <mergeCell ref="B77:B78"/>
    <mergeCell ref="C78:E78"/>
    <mergeCell ref="B55:B56"/>
    <mergeCell ref="C56:E56"/>
    <mergeCell ref="B57:B58"/>
    <mergeCell ref="C58:E58"/>
    <mergeCell ref="B59:B72"/>
    <mergeCell ref="D59:D71"/>
    <mergeCell ref="E59:E71"/>
    <mergeCell ref="C72:E72"/>
    <mergeCell ref="B33:B51"/>
    <mergeCell ref="D33:D50"/>
    <mergeCell ref="E33:E50"/>
    <mergeCell ref="C51:E51"/>
    <mergeCell ref="B52:B54"/>
    <mergeCell ref="D52:D53"/>
    <mergeCell ref="E52:E53"/>
    <mergeCell ref="C54:E54"/>
    <mergeCell ref="B12:B17"/>
    <mergeCell ref="D12:D16"/>
    <mergeCell ref="E12:E16"/>
    <mergeCell ref="C17:E17"/>
    <mergeCell ref="B18:B32"/>
    <mergeCell ref="D18:D31"/>
    <mergeCell ref="E18:E31"/>
    <mergeCell ref="C32:E32"/>
    <mergeCell ref="B4:B5"/>
    <mergeCell ref="C5:E5"/>
    <mergeCell ref="B6:B7"/>
    <mergeCell ref="C7:E7"/>
    <mergeCell ref="B8:B11"/>
    <mergeCell ref="D8:D10"/>
    <mergeCell ref="E8:E10"/>
    <mergeCell ref="C11:E11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3"/>
  <sheetViews>
    <sheetView workbookViewId="0">
      <selection activeCell="S21" sqref="S21"/>
    </sheetView>
  </sheetViews>
  <sheetFormatPr defaultRowHeight="15" x14ac:dyDescent="0.25"/>
  <cols>
    <col min="2" max="2" width="12.28515625" style="8" customWidth="1"/>
    <col min="3" max="3" width="35.42578125" style="5" customWidth="1"/>
    <col min="4" max="4" width="18.85546875" customWidth="1"/>
    <col min="5" max="5" width="17.140625" customWidth="1"/>
    <col min="6" max="6" width="15.85546875" customWidth="1"/>
    <col min="7" max="7" width="19.140625" customWidth="1"/>
    <col min="8" max="8" width="19.42578125" customWidth="1"/>
    <col min="9" max="9" width="21.5703125" customWidth="1"/>
    <col min="10" max="10" width="14.42578125" hidden="1" customWidth="1"/>
    <col min="11" max="11" width="9.140625" hidden="1" customWidth="1"/>
    <col min="12" max="12" width="39.28515625" hidden="1" customWidth="1"/>
    <col min="14" max="14" width="9.140625" style="129"/>
  </cols>
  <sheetData>
    <row r="2" spans="2:15" ht="24" thickBot="1" x14ac:dyDescent="0.4">
      <c r="B2" s="199" t="s">
        <v>108</v>
      </c>
      <c r="C2" s="199"/>
      <c r="D2" s="199"/>
      <c r="E2" s="199"/>
      <c r="F2" s="199"/>
      <c r="G2" s="199"/>
      <c r="H2" s="199"/>
      <c r="I2" s="199"/>
    </row>
    <row r="3" spans="2:15" ht="60.75" thickBot="1" x14ac:dyDescent="0.3">
      <c r="B3" s="62" t="s">
        <v>0</v>
      </c>
      <c r="C3" s="63" t="s">
        <v>1</v>
      </c>
      <c r="D3" s="64" t="s">
        <v>12</v>
      </c>
      <c r="E3" s="64" t="s">
        <v>2</v>
      </c>
      <c r="F3" s="64" t="s">
        <v>107</v>
      </c>
      <c r="G3" s="64" t="s">
        <v>106</v>
      </c>
      <c r="H3" s="64" t="s">
        <v>5</v>
      </c>
      <c r="I3" s="65" t="s">
        <v>4</v>
      </c>
      <c r="J3" s="1"/>
      <c r="K3" s="1"/>
      <c r="N3" s="130" t="s">
        <v>109</v>
      </c>
      <c r="O3" s="129">
        <f>N17+N32+N51+N54+N56+N58+N72+N74+N76+N78+N81+N87</f>
        <v>5</v>
      </c>
    </row>
    <row r="4" spans="2:15" ht="15.75" hidden="1" thickBot="1" x14ac:dyDescent="0.3">
      <c r="B4" s="191">
        <v>1</v>
      </c>
      <c r="C4" s="116" t="s">
        <v>78</v>
      </c>
      <c r="D4" s="117" t="s">
        <v>77</v>
      </c>
      <c r="E4" s="117">
        <v>639</v>
      </c>
      <c r="F4" s="109">
        <v>100</v>
      </c>
      <c r="G4" s="117">
        <v>100</v>
      </c>
      <c r="H4" s="117">
        <v>91</v>
      </c>
      <c r="I4" s="118">
        <v>71</v>
      </c>
      <c r="J4" s="1"/>
      <c r="K4" s="1" t="s">
        <v>85</v>
      </c>
      <c r="L4" t="s">
        <v>101</v>
      </c>
    </row>
    <row r="5" spans="2:15" ht="15.75" hidden="1" thickBot="1" x14ac:dyDescent="0.3">
      <c r="B5" s="193"/>
      <c r="C5" s="200" t="s">
        <v>71</v>
      </c>
      <c r="D5" s="201"/>
      <c r="E5" s="202"/>
      <c r="F5" s="106">
        <f>F4</f>
        <v>100</v>
      </c>
      <c r="G5" s="106">
        <f t="shared" ref="G5" si="0">G4</f>
        <v>100</v>
      </c>
      <c r="H5" s="106">
        <f>H4</f>
        <v>91</v>
      </c>
      <c r="I5" s="119">
        <f>I4</f>
        <v>71</v>
      </c>
      <c r="J5" s="1"/>
      <c r="K5" s="1"/>
    </row>
    <row r="6" spans="2:15" ht="15.75" hidden="1" thickBot="1" x14ac:dyDescent="0.3">
      <c r="B6" s="191" t="s">
        <v>73</v>
      </c>
      <c r="C6" s="116" t="s">
        <v>74</v>
      </c>
      <c r="D6" s="117" t="s">
        <v>77</v>
      </c>
      <c r="E6" s="117">
        <f>46+104+36+31</f>
        <v>217</v>
      </c>
      <c r="F6" s="107">
        <v>41</v>
      </c>
      <c r="G6" s="117">
        <f>10+23+8</f>
        <v>41</v>
      </c>
      <c r="H6" s="117">
        <v>37</v>
      </c>
      <c r="I6" s="118">
        <v>24</v>
      </c>
      <c r="J6" s="1"/>
      <c r="K6" s="1" t="s">
        <v>85</v>
      </c>
    </row>
    <row r="7" spans="2:15" ht="15.75" hidden="1" thickBot="1" x14ac:dyDescent="0.3">
      <c r="B7" s="193"/>
      <c r="C7" s="200" t="s">
        <v>71</v>
      </c>
      <c r="D7" s="201"/>
      <c r="E7" s="202"/>
      <c r="F7" s="106">
        <f>F6</f>
        <v>41</v>
      </c>
      <c r="G7" s="106">
        <f t="shared" ref="G7:I7" si="1">G6</f>
        <v>41</v>
      </c>
      <c r="H7" s="106">
        <f>H6</f>
        <v>37</v>
      </c>
      <c r="I7" s="106">
        <f t="shared" si="1"/>
        <v>24</v>
      </c>
      <c r="J7" s="1"/>
      <c r="K7" s="1"/>
    </row>
    <row r="8" spans="2:15" ht="15.75" hidden="1" thickBot="1" x14ac:dyDescent="0.3">
      <c r="B8" s="191">
        <v>3</v>
      </c>
      <c r="C8" s="120" t="s">
        <v>98</v>
      </c>
      <c r="D8" s="203" t="s">
        <v>77</v>
      </c>
      <c r="E8" s="203"/>
      <c r="F8" s="121">
        <v>23</v>
      </c>
      <c r="G8" s="121">
        <v>26</v>
      </c>
      <c r="H8" s="121">
        <v>24</v>
      </c>
      <c r="I8" s="122">
        <v>16</v>
      </c>
      <c r="J8" s="1"/>
      <c r="K8" s="1" t="s">
        <v>85</v>
      </c>
    </row>
    <row r="9" spans="2:15" ht="15.75" hidden="1" thickBot="1" x14ac:dyDescent="0.3">
      <c r="B9" s="192"/>
      <c r="C9" s="123" t="s">
        <v>96</v>
      </c>
      <c r="D9" s="204"/>
      <c r="E9" s="204"/>
      <c r="F9" s="108">
        <v>22</v>
      </c>
      <c r="G9" s="108">
        <v>22</v>
      </c>
      <c r="H9" s="108">
        <v>21</v>
      </c>
      <c r="I9" s="124">
        <v>18</v>
      </c>
      <c r="J9" s="1"/>
      <c r="K9" s="1"/>
    </row>
    <row r="10" spans="2:15" ht="15.75" hidden="1" thickBot="1" x14ac:dyDescent="0.3">
      <c r="B10" s="192"/>
      <c r="C10" s="125" t="s">
        <v>97</v>
      </c>
      <c r="D10" s="205"/>
      <c r="E10" s="205"/>
      <c r="F10" s="107">
        <v>46</v>
      </c>
      <c r="G10" s="107">
        <v>46</v>
      </c>
      <c r="H10" s="107">
        <v>46</v>
      </c>
      <c r="I10" s="126">
        <v>36</v>
      </c>
      <c r="J10" s="1"/>
      <c r="K10" s="1"/>
    </row>
    <row r="11" spans="2:15" ht="15.75" hidden="1" thickBot="1" x14ac:dyDescent="0.3">
      <c r="B11" s="193"/>
      <c r="C11" s="200" t="s">
        <v>71</v>
      </c>
      <c r="D11" s="201"/>
      <c r="E11" s="202"/>
      <c r="F11" s="106">
        <f>F8+F9+F10</f>
        <v>91</v>
      </c>
      <c r="G11" s="106">
        <f t="shared" ref="G11:I11" si="2">G8+G9+G10</f>
        <v>94</v>
      </c>
      <c r="H11" s="106">
        <f t="shared" si="2"/>
        <v>91</v>
      </c>
      <c r="I11" s="119">
        <f t="shared" si="2"/>
        <v>70</v>
      </c>
      <c r="J11" s="1"/>
      <c r="K11" s="1"/>
    </row>
    <row r="12" spans="2:15" x14ac:dyDescent="0.25">
      <c r="B12" s="177">
        <v>1</v>
      </c>
      <c r="C12" s="32" t="s">
        <v>6</v>
      </c>
      <c r="D12" s="176" t="s">
        <v>13</v>
      </c>
      <c r="E12" s="176">
        <v>80</v>
      </c>
      <c r="F12" s="114">
        <v>4</v>
      </c>
      <c r="G12" s="114">
        <f>1+3</f>
        <v>4</v>
      </c>
      <c r="H12" s="114">
        <f>4</f>
        <v>4</v>
      </c>
      <c r="I12" s="42">
        <f>2</f>
        <v>2</v>
      </c>
      <c r="J12" s="1"/>
      <c r="K12" s="1" t="s">
        <v>85</v>
      </c>
      <c r="L12" t="s">
        <v>104</v>
      </c>
    </row>
    <row r="13" spans="2:15" x14ac:dyDescent="0.25">
      <c r="B13" s="179"/>
      <c r="C13" s="13" t="s">
        <v>7</v>
      </c>
      <c r="D13" s="176"/>
      <c r="E13" s="176"/>
      <c r="F13" s="114">
        <v>0</v>
      </c>
      <c r="G13" s="115">
        <v>0</v>
      </c>
      <c r="H13" s="115">
        <v>0</v>
      </c>
      <c r="I13" s="37">
        <v>0</v>
      </c>
      <c r="J13" s="1"/>
      <c r="K13" s="1" t="s">
        <v>85</v>
      </c>
    </row>
    <row r="14" spans="2:15" x14ac:dyDescent="0.25">
      <c r="B14" s="179"/>
      <c r="C14" s="13" t="s">
        <v>8</v>
      </c>
      <c r="D14" s="176"/>
      <c r="E14" s="176"/>
      <c r="F14" s="114">
        <v>15</v>
      </c>
      <c r="G14" s="115">
        <v>15</v>
      </c>
      <c r="H14" s="115">
        <v>15</v>
      </c>
      <c r="I14" s="37">
        <v>15</v>
      </c>
      <c r="J14" s="1"/>
      <c r="K14" s="1" t="s">
        <v>85</v>
      </c>
    </row>
    <row r="15" spans="2:15" x14ac:dyDescent="0.25">
      <c r="B15" s="179"/>
      <c r="C15" s="13" t="s">
        <v>9</v>
      </c>
      <c r="D15" s="176"/>
      <c r="E15" s="176"/>
      <c r="F15" s="114">
        <v>4</v>
      </c>
      <c r="G15" s="115">
        <f>1+3</f>
        <v>4</v>
      </c>
      <c r="H15" s="115">
        <v>4</v>
      </c>
      <c r="I15" s="37">
        <v>3</v>
      </c>
      <c r="J15" s="1"/>
      <c r="K15" s="1" t="s">
        <v>85</v>
      </c>
    </row>
    <row r="16" spans="2:15" x14ac:dyDescent="0.25">
      <c r="B16" s="179"/>
      <c r="C16" s="15" t="s">
        <v>10</v>
      </c>
      <c r="D16" s="176"/>
      <c r="E16" s="176"/>
      <c r="F16" s="114">
        <v>2</v>
      </c>
      <c r="G16" s="38">
        <v>2</v>
      </c>
      <c r="H16" s="38">
        <v>2</v>
      </c>
      <c r="I16" s="39">
        <v>1</v>
      </c>
      <c r="J16" s="1"/>
      <c r="K16" s="1" t="s">
        <v>85</v>
      </c>
    </row>
    <row r="17" spans="2:14" ht="15.75" thickBot="1" x14ac:dyDescent="0.3">
      <c r="B17" s="178"/>
      <c r="C17" s="167" t="s">
        <v>71</v>
      </c>
      <c r="D17" s="168"/>
      <c r="E17" s="169"/>
      <c r="F17" s="40">
        <f>F12+F13+F14+F15+F16</f>
        <v>25</v>
      </c>
      <c r="G17" s="40">
        <f>SUM(G12:G16)</f>
        <v>25</v>
      </c>
      <c r="H17" s="40">
        <f>SUM(H12:H16)</f>
        <v>25</v>
      </c>
      <c r="I17" s="41">
        <f>SUM(I12:I16)</f>
        <v>21</v>
      </c>
      <c r="J17" s="1"/>
      <c r="K17" s="1"/>
      <c r="N17" s="130">
        <f>G17-F17</f>
        <v>0</v>
      </c>
    </row>
    <row r="18" spans="2:14" x14ac:dyDescent="0.25">
      <c r="B18" s="177">
        <v>2</v>
      </c>
      <c r="C18" s="16" t="s">
        <v>22</v>
      </c>
      <c r="D18" s="186" t="s">
        <v>13</v>
      </c>
      <c r="E18" s="186">
        <v>160</v>
      </c>
      <c r="F18" s="114">
        <f>G18</f>
        <v>14</v>
      </c>
      <c r="G18" s="114">
        <f>4+9+1</f>
        <v>14</v>
      </c>
      <c r="H18" s="114">
        <v>13</v>
      </c>
      <c r="I18" s="36">
        <v>12</v>
      </c>
      <c r="J18" s="1"/>
      <c r="K18" s="1" t="s">
        <v>85</v>
      </c>
    </row>
    <row r="19" spans="2:14" x14ac:dyDescent="0.25">
      <c r="B19" s="179"/>
      <c r="C19" s="18" t="s">
        <v>23</v>
      </c>
      <c r="D19" s="187"/>
      <c r="E19" s="187"/>
      <c r="F19" s="114">
        <f t="shared" ref="F19:F31" si="3">G19</f>
        <v>1</v>
      </c>
      <c r="G19" s="115">
        <v>1</v>
      </c>
      <c r="H19" s="115">
        <v>0</v>
      </c>
      <c r="I19" s="37">
        <v>0</v>
      </c>
      <c r="J19" s="1"/>
      <c r="K19" s="1" t="s">
        <v>85</v>
      </c>
    </row>
    <row r="20" spans="2:14" x14ac:dyDescent="0.25">
      <c r="B20" s="179"/>
      <c r="C20" s="18" t="s">
        <v>24</v>
      </c>
      <c r="D20" s="187"/>
      <c r="E20" s="187"/>
      <c r="F20" s="114">
        <f t="shared" si="3"/>
        <v>4</v>
      </c>
      <c r="G20" s="115">
        <v>4</v>
      </c>
      <c r="H20" s="115">
        <v>3</v>
      </c>
      <c r="I20" s="37">
        <v>2</v>
      </c>
      <c r="J20" s="1"/>
      <c r="K20" s="1" t="s">
        <v>85</v>
      </c>
    </row>
    <row r="21" spans="2:14" x14ac:dyDescent="0.25">
      <c r="B21" s="179"/>
      <c r="C21" s="18" t="s">
        <v>75</v>
      </c>
      <c r="D21" s="187"/>
      <c r="E21" s="187"/>
      <c r="F21" s="114">
        <f t="shared" si="3"/>
        <v>4</v>
      </c>
      <c r="G21" s="115">
        <v>4</v>
      </c>
      <c r="H21" s="115">
        <v>3</v>
      </c>
      <c r="I21" s="37">
        <v>2</v>
      </c>
      <c r="J21" s="1"/>
      <c r="K21" s="1" t="s">
        <v>85</v>
      </c>
    </row>
    <row r="22" spans="2:14" x14ac:dyDescent="0.25">
      <c r="B22" s="179"/>
      <c r="C22" s="18" t="s">
        <v>76</v>
      </c>
      <c r="D22" s="187"/>
      <c r="E22" s="187"/>
      <c r="F22" s="114">
        <f t="shared" si="3"/>
        <v>0</v>
      </c>
      <c r="G22" s="115">
        <v>0</v>
      </c>
      <c r="H22" s="115">
        <v>0</v>
      </c>
      <c r="I22" s="37">
        <v>0</v>
      </c>
      <c r="J22" s="1"/>
      <c r="K22" s="1" t="s">
        <v>85</v>
      </c>
    </row>
    <row r="23" spans="2:14" x14ac:dyDescent="0.25">
      <c r="B23" s="179"/>
      <c r="C23" s="18" t="s">
        <v>32</v>
      </c>
      <c r="D23" s="187"/>
      <c r="E23" s="187"/>
      <c r="F23" s="114">
        <f t="shared" si="3"/>
        <v>4</v>
      </c>
      <c r="G23" s="115">
        <v>4</v>
      </c>
      <c r="H23" s="115">
        <v>3</v>
      </c>
      <c r="I23" s="37">
        <v>2</v>
      </c>
      <c r="J23" s="1"/>
      <c r="K23" s="1" t="s">
        <v>85</v>
      </c>
    </row>
    <row r="24" spans="2:14" x14ac:dyDescent="0.25">
      <c r="B24" s="179"/>
      <c r="C24" s="18" t="s">
        <v>25</v>
      </c>
      <c r="D24" s="187"/>
      <c r="E24" s="187"/>
      <c r="F24" s="114">
        <f t="shared" si="3"/>
        <v>22</v>
      </c>
      <c r="G24" s="115">
        <f>21+1</f>
        <v>22</v>
      </c>
      <c r="H24" s="115">
        <v>18</v>
      </c>
      <c r="I24" s="37">
        <v>14</v>
      </c>
      <c r="J24" s="1"/>
      <c r="K24" s="1" t="s">
        <v>86</v>
      </c>
    </row>
    <row r="25" spans="2:14" x14ac:dyDescent="0.25">
      <c r="B25" s="179"/>
      <c r="C25" s="18" t="s">
        <v>26</v>
      </c>
      <c r="D25" s="187"/>
      <c r="E25" s="187"/>
      <c r="F25" s="114">
        <f t="shared" si="3"/>
        <v>8</v>
      </c>
      <c r="G25" s="115">
        <v>8</v>
      </c>
      <c r="H25" s="115">
        <v>8</v>
      </c>
      <c r="I25" s="37">
        <v>8</v>
      </c>
      <c r="J25" s="1"/>
      <c r="K25" s="1" t="s">
        <v>86</v>
      </c>
    </row>
    <row r="26" spans="2:14" x14ac:dyDescent="0.25">
      <c r="B26" s="179"/>
      <c r="C26" s="18" t="s">
        <v>27</v>
      </c>
      <c r="D26" s="187"/>
      <c r="E26" s="187"/>
      <c r="F26" s="114">
        <f t="shared" si="3"/>
        <v>12</v>
      </c>
      <c r="G26" s="115">
        <v>12</v>
      </c>
      <c r="H26" s="115">
        <v>7</v>
      </c>
      <c r="I26" s="37">
        <v>2</v>
      </c>
      <c r="J26" s="1"/>
      <c r="K26" s="1" t="s">
        <v>86</v>
      </c>
    </row>
    <row r="27" spans="2:14" x14ac:dyDescent="0.25">
      <c r="B27" s="179"/>
      <c r="C27" s="18" t="s">
        <v>28</v>
      </c>
      <c r="D27" s="187"/>
      <c r="E27" s="187"/>
      <c r="F27" s="114">
        <f t="shared" si="3"/>
        <v>13</v>
      </c>
      <c r="G27" s="115">
        <v>13</v>
      </c>
      <c r="H27" s="115">
        <v>12</v>
      </c>
      <c r="I27" s="37">
        <v>10</v>
      </c>
      <c r="J27" s="1"/>
      <c r="K27" s="1" t="s">
        <v>86</v>
      </c>
    </row>
    <row r="28" spans="2:14" x14ac:dyDescent="0.25">
      <c r="B28" s="179"/>
      <c r="C28" s="18" t="s">
        <v>29</v>
      </c>
      <c r="D28" s="187"/>
      <c r="E28" s="187"/>
      <c r="F28" s="114">
        <f t="shared" si="3"/>
        <v>3</v>
      </c>
      <c r="G28" s="115">
        <v>3</v>
      </c>
      <c r="H28" s="115">
        <v>3</v>
      </c>
      <c r="I28" s="37">
        <v>2</v>
      </c>
      <c r="J28" s="1"/>
      <c r="K28" s="1" t="s">
        <v>86</v>
      </c>
    </row>
    <row r="29" spans="2:14" x14ac:dyDescent="0.25">
      <c r="B29" s="179"/>
      <c r="C29" s="18" t="s">
        <v>30</v>
      </c>
      <c r="D29" s="187"/>
      <c r="E29" s="187"/>
      <c r="F29" s="114">
        <f t="shared" si="3"/>
        <v>25</v>
      </c>
      <c r="G29" s="115">
        <v>25</v>
      </c>
      <c r="H29" s="115">
        <v>23</v>
      </c>
      <c r="I29" s="37">
        <v>18</v>
      </c>
      <c r="J29" s="1"/>
      <c r="K29" s="1" t="s">
        <v>86</v>
      </c>
    </row>
    <row r="30" spans="2:14" x14ac:dyDescent="0.25">
      <c r="B30" s="179"/>
      <c r="C30" s="18" t="s">
        <v>33</v>
      </c>
      <c r="D30" s="187"/>
      <c r="E30" s="187"/>
      <c r="F30" s="114">
        <f t="shared" si="3"/>
        <v>4</v>
      </c>
      <c r="G30" s="115">
        <v>4</v>
      </c>
      <c r="H30" s="115">
        <v>2</v>
      </c>
      <c r="I30" s="37">
        <v>1</v>
      </c>
      <c r="J30" s="1"/>
      <c r="K30" s="1" t="s">
        <v>86</v>
      </c>
    </row>
    <row r="31" spans="2:14" x14ac:dyDescent="0.25">
      <c r="B31" s="179"/>
      <c r="C31" s="18" t="s">
        <v>31</v>
      </c>
      <c r="D31" s="187"/>
      <c r="E31" s="187"/>
      <c r="F31" s="114">
        <f t="shared" si="3"/>
        <v>1</v>
      </c>
      <c r="G31" s="115">
        <v>1</v>
      </c>
      <c r="H31" s="115">
        <v>1</v>
      </c>
      <c r="I31" s="37">
        <v>1</v>
      </c>
      <c r="J31" s="1"/>
      <c r="K31" s="1" t="s">
        <v>86</v>
      </c>
    </row>
    <row r="32" spans="2:14" ht="15.75" thickBot="1" x14ac:dyDescent="0.3">
      <c r="B32" s="178"/>
      <c r="C32" s="183" t="s">
        <v>71</v>
      </c>
      <c r="D32" s="184"/>
      <c r="E32" s="185"/>
      <c r="F32" s="77">
        <f>F18+F19+F20+F21+F22+F23+F24+F25+F26+F27+F28+F29+F30+F31</f>
        <v>115</v>
      </c>
      <c r="G32" s="40">
        <f>SUM(G18:G31)</f>
        <v>115</v>
      </c>
      <c r="H32" s="40">
        <f>SUM(H18:H31)</f>
        <v>96</v>
      </c>
      <c r="I32" s="41">
        <f>SUM(I18:I31)</f>
        <v>74</v>
      </c>
      <c r="J32" s="1"/>
      <c r="K32" s="1"/>
      <c r="N32" s="130">
        <f t="shared" ref="N32:N81" si="4">G32-F32</f>
        <v>0</v>
      </c>
    </row>
    <row r="33" spans="2:11" ht="30" x14ac:dyDescent="0.25">
      <c r="B33" s="177">
        <v>3</v>
      </c>
      <c r="C33" s="20" t="s">
        <v>103</v>
      </c>
      <c r="D33" s="176" t="s">
        <v>14</v>
      </c>
      <c r="E33" s="176">
        <v>340</v>
      </c>
      <c r="F33" s="114">
        <f>G33</f>
        <v>2</v>
      </c>
      <c r="G33" s="114">
        <v>2</v>
      </c>
      <c r="H33" s="114">
        <v>2</v>
      </c>
      <c r="I33" s="42">
        <v>1</v>
      </c>
      <c r="J33" s="1"/>
      <c r="K33" s="1" t="s">
        <v>86</v>
      </c>
    </row>
    <row r="34" spans="2:11" x14ac:dyDescent="0.25">
      <c r="B34" s="179"/>
      <c r="C34" s="21" t="s">
        <v>39</v>
      </c>
      <c r="D34" s="176"/>
      <c r="E34" s="176"/>
      <c r="F34" s="114">
        <f t="shared" ref="F34:F50" si="5">G34</f>
        <v>0</v>
      </c>
      <c r="G34" s="115">
        <v>0</v>
      </c>
      <c r="H34" s="115">
        <v>0</v>
      </c>
      <c r="I34" s="37">
        <v>0</v>
      </c>
      <c r="J34" s="1"/>
      <c r="K34" s="1" t="s">
        <v>86</v>
      </c>
    </row>
    <row r="35" spans="2:11" x14ac:dyDescent="0.25">
      <c r="B35" s="179"/>
      <c r="C35" s="21" t="s">
        <v>40</v>
      </c>
      <c r="D35" s="176"/>
      <c r="E35" s="176"/>
      <c r="F35" s="114">
        <f t="shared" si="5"/>
        <v>8</v>
      </c>
      <c r="G35" s="115">
        <v>8</v>
      </c>
      <c r="H35" s="115">
        <v>6</v>
      </c>
      <c r="I35" s="37">
        <v>5</v>
      </c>
      <c r="J35" s="1"/>
      <c r="K35" s="1" t="s">
        <v>86</v>
      </c>
    </row>
    <row r="36" spans="2:11" x14ac:dyDescent="0.25">
      <c r="B36" s="179"/>
      <c r="C36" s="21" t="s">
        <v>41</v>
      </c>
      <c r="D36" s="176"/>
      <c r="E36" s="176"/>
      <c r="F36" s="114">
        <f t="shared" si="5"/>
        <v>5</v>
      </c>
      <c r="G36" s="115">
        <v>5</v>
      </c>
      <c r="H36" s="115">
        <v>5</v>
      </c>
      <c r="I36" s="37">
        <v>3</v>
      </c>
      <c r="J36" s="1"/>
      <c r="K36" s="128" t="s">
        <v>99</v>
      </c>
    </row>
    <row r="37" spans="2:11" x14ac:dyDescent="0.25">
      <c r="B37" s="179"/>
      <c r="C37" s="21" t="s">
        <v>42</v>
      </c>
      <c r="D37" s="176"/>
      <c r="E37" s="176"/>
      <c r="F37" s="114">
        <f t="shared" si="5"/>
        <v>14</v>
      </c>
      <c r="G37" s="115">
        <v>14</v>
      </c>
      <c r="H37" s="115">
        <v>14</v>
      </c>
      <c r="I37" s="37">
        <v>13</v>
      </c>
      <c r="J37" s="1"/>
      <c r="K37" s="128" t="s">
        <v>99</v>
      </c>
    </row>
    <row r="38" spans="2:11" x14ac:dyDescent="0.25">
      <c r="B38" s="179"/>
      <c r="C38" s="21" t="s">
        <v>43</v>
      </c>
      <c r="D38" s="176"/>
      <c r="E38" s="176"/>
      <c r="F38" s="114">
        <f t="shared" si="5"/>
        <v>4</v>
      </c>
      <c r="G38" s="115">
        <v>4</v>
      </c>
      <c r="H38" s="115">
        <v>3</v>
      </c>
      <c r="I38" s="37">
        <v>3</v>
      </c>
      <c r="J38" s="1"/>
      <c r="K38" s="128" t="s">
        <v>99</v>
      </c>
    </row>
    <row r="39" spans="2:11" x14ac:dyDescent="0.25">
      <c r="B39" s="179"/>
      <c r="C39" s="21" t="s">
        <v>44</v>
      </c>
      <c r="D39" s="176"/>
      <c r="E39" s="176"/>
      <c r="F39" s="114">
        <f t="shared" si="5"/>
        <v>2</v>
      </c>
      <c r="G39" s="115">
        <v>2</v>
      </c>
      <c r="H39" s="115">
        <v>2</v>
      </c>
      <c r="I39" s="37">
        <v>2</v>
      </c>
      <c r="J39" s="1"/>
      <c r="K39" s="128" t="s">
        <v>99</v>
      </c>
    </row>
    <row r="40" spans="2:11" x14ac:dyDescent="0.25">
      <c r="B40" s="179"/>
      <c r="C40" s="21" t="s">
        <v>35</v>
      </c>
      <c r="D40" s="176"/>
      <c r="E40" s="176"/>
      <c r="F40" s="114">
        <f t="shared" si="5"/>
        <v>6</v>
      </c>
      <c r="G40" s="115">
        <v>6</v>
      </c>
      <c r="H40" s="115">
        <v>6</v>
      </c>
      <c r="I40" s="37">
        <v>6</v>
      </c>
      <c r="J40" s="1"/>
      <c r="K40" s="128" t="s">
        <v>99</v>
      </c>
    </row>
    <row r="41" spans="2:11" x14ac:dyDescent="0.25">
      <c r="B41" s="179"/>
      <c r="C41" s="21" t="s">
        <v>45</v>
      </c>
      <c r="D41" s="176"/>
      <c r="E41" s="176"/>
      <c r="F41" s="114">
        <f t="shared" si="5"/>
        <v>4</v>
      </c>
      <c r="G41" s="115">
        <v>4</v>
      </c>
      <c r="H41" s="115">
        <v>4</v>
      </c>
      <c r="I41" s="37">
        <v>4</v>
      </c>
      <c r="J41" s="1"/>
      <c r="K41" s="128" t="s">
        <v>99</v>
      </c>
    </row>
    <row r="42" spans="2:11" x14ac:dyDescent="0.25">
      <c r="B42" s="179"/>
      <c r="C42" s="21" t="s">
        <v>46</v>
      </c>
      <c r="D42" s="176"/>
      <c r="E42" s="176"/>
      <c r="F42" s="114">
        <f t="shared" si="5"/>
        <v>29</v>
      </c>
      <c r="G42" s="115">
        <v>29</v>
      </c>
      <c r="H42" s="115">
        <v>23</v>
      </c>
      <c r="I42" s="37">
        <v>21</v>
      </c>
      <c r="J42" s="1"/>
      <c r="K42" s="128" t="s">
        <v>87</v>
      </c>
    </row>
    <row r="43" spans="2:11" x14ac:dyDescent="0.25">
      <c r="B43" s="179"/>
      <c r="C43" s="21" t="s">
        <v>47</v>
      </c>
      <c r="D43" s="176"/>
      <c r="E43" s="176"/>
      <c r="F43" s="114">
        <f t="shared" si="5"/>
        <v>9</v>
      </c>
      <c r="G43" s="115">
        <v>9</v>
      </c>
      <c r="H43" s="115">
        <v>9</v>
      </c>
      <c r="I43" s="37">
        <v>7</v>
      </c>
      <c r="J43" s="1"/>
      <c r="K43" s="128" t="s">
        <v>87</v>
      </c>
    </row>
    <row r="44" spans="2:11" x14ac:dyDescent="0.25">
      <c r="B44" s="179"/>
      <c r="C44" s="21" t="s">
        <v>48</v>
      </c>
      <c r="D44" s="176"/>
      <c r="E44" s="176"/>
      <c r="F44" s="114">
        <f t="shared" si="5"/>
        <v>3</v>
      </c>
      <c r="G44" s="115">
        <v>3</v>
      </c>
      <c r="H44" s="115">
        <v>3</v>
      </c>
      <c r="I44" s="37">
        <v>3</v>
      </c>
      <c r="J44" s="1"/>
      <c r="K44" s="128" t="s">
        <v>87</v>
      </c>
    </row>
    <row r="45" spans="2:11" x14ac:dyDescent="0.25">
      <c r="B45" s="179"/>
      <c r="C45" s="21" t="s">
        <v>49</v>
      </c>
      <c r="D45" s="176"/>
      <c r="E45" s="176"/>
      <c r="F45" s="114">
        <f t="shared" si="5"/>
        <v>1</v>
      </c>
      <c r="G45" s="115">
        <v>1</v>
      </c>
      <c r="H45" s="115">
        <v>1</v>
      </c>
      <c r="I45" s="37">
        <v>1</v>
      </c>
      <c r="J45" s="1"/>
      <c r="K45" s="128" t="s">
        <v>87</v>
      </c>
    </row>
    <row r="46" spans="2:11" x14ac:dyDescent="0.25">
      <c r="B46" s="179"/>
      <c r="C46" s="21" t="s">
        <v>69</v>
      </c>
      <c r="D46" s="176"/>
      <c r="E46" s="176"/>
      <c r="F46" s="114">
        <f t="shared" si="5"/>
        <v>3</v>
      </c>
      <c r="G46" s="115">
        <v>3</v>
      </c>
      <c r="H46" s="115">
        <v>3</v>
      </c>
      <c r="I46" s="37">
        <v>2</v>
      </c>
      <c r="J46" s="1"/>
      <c r="K46" s="128" t="s">
        <v>87</v>
      </c>
    </row>
    <row r="47" spans="2:11" x14ac:dyDescent="0.25">
      <c r="B47" s="179"/>
      <c r="C47" s="21" t="s">
        <v>50</v>
      </c>
      <c r="D47" s="176"/>
      <c r="E47" s="176"/>
      <c r="F47" s="114">
        <f t="shared" si="5"/>
        <v>5</v>
      </c>
      <c r="G47" s="115">
        <v>5</v>
      </c>
      <c r="H47" s="115">
        <v>5</v>
      </c>
      <c r="I47" s="37">
        <v>4</v>
      </c>
      <c r="J47" s="1"/>
      <c r="K47" s="128" t="s">
        <v>88</v>
      </c>
    </row>
    <row r="48" spans="2:11" x14ac:dyDescent="0.25">
      <c r="B48" s="179"/>
      <c r="C48" s="21" t="s">
        <v>36</v>
      </c>
      <c r="D48" s="176"/>
      <c r="E48" s="176"/>
      <c r="F48" s="114">
        <f t="shared" si="5"/>
        <v>16</v>
      </c>
      <c r="G48" s="115">
        <v>16</v>
      </c>
      <c r="H48" s="115">
        <v>10</v>
      </c>
      <c r="I48" s="37">
        <v>6</v>
      </c>
      <c r="J48" s="1"/>
      <c r="K48" s="128" t="s">
        <v>88</v>
      </c>
    </row>
    <row r="49" spans="2:14" x14ac:dyDescent="0.25">
      <c r="B49" s="179"/>
      <c r="C49" s="21" t="s">
        <v>37</v>
      </c>
      <c r="D49" s="176"/>
      <c r="E49" s="176"/>
      <c r="F49" s="114">
        <f t="shared" si="5"/>
        <v>16</v>
      </c>
      <c r="G49" s="115">
        <v>16</v>
      </c>
      <c r="H49" s="115">
        <v>14</v>
      </c>
      <c r="I49" s="37">
        <v>10</v>
      </c>
      <c r="J49" s="1"/>
      <c r="K49" s="128" t="s">
        <v>88</v>
      </c>
    </row>
    <row r="50" spans="2:14" x14ac:dyDescent="0.25">
      <c r="B50" s="179"/>
      <c r="C50" s="22" t="s">
        <v>51</v>
      </c>
      <c r="D50" s="176"/>
      <c r="E50" s="176"/>
      <c r="F50" s="114">
        <f t="shared" si="5"/>
        <v>0</v>
      </c>
      <c r="G50" s="38">
        <v>0</v>
      </c>
      <c r="H50" s="38">
        <v>0</v>
      </c>
      <c r="I50" s="39">
        <v>0</v>
      </c>
      <c r="J50" s="1"/>
      <c r="K50" s="128" t="s">
        <v>88</v>
      </c>
    </row>
    <row r="51" spans="2:14" ht="15.75" thickBot="1" x14ac:dyDescent="0.3">
      <c r="B51" s="178"/>
      <c r="C51" s="180" t="s">
        <v>71</v>
      </c>
      <c r="D51" s="181"/>
      <c r="E51" s="182"/>
      <c r="F51" s="78">
        <f>F33+F34+F35+F36+F37+F38+F39+F40+F41+F42+F43+F44+F45+F46+F47+F48+F49+F50</f>
        <v>127</v>
      </c>
      <c r="G51" s="40">
        <f>SUM(G33:G50)</f>
        <v>127</v>
      </c>
      <c r="H51" s="40">
        <f>SUM(H33:H50)</f>
        <v>110</v>
      </c>
      <c r="I51" s="41">
        <f>SUM(I33:I50)</f>
        <v>91</v>
      </c>
      <c r="J51" s="1"/>
      <c r="K51" s="128"/>
      <c r="N51" s="130">
        <f t="shared" si="4"/>
        <v>0</v>
      </c>
    </row>
    <row r="52" spans="2:14" ht="30" x14ac:dyDescent="0.25">
      <c r="B52" s="177">
        <v>4</v>
      </c>
      <c r="C52" s="23" t="s">
        <v>38</v>
      </c>
      <c r="D52" s="175" t="s">
        <v>14</v>
      </c>
      <c r="E52" s="175">
        <v>42</v>
      </c>
      <c r="F52" s="114">
        <v>1</v>
      </c>
      <c r="G52" s="35">
        <v>1</v>
      </c>
      <c r="H52" s="35">
        <v>1</v>
      </c>
      <c r="I52" s="36">
        <v>0</v>
      </c>
      <c r="J52" s="1"/>
      <c r="K52" s="128" t="s">
        <v>88</v>
      </c>
    </row>
    <row r="53" spans="2:14" ht="30" x14ac:dyDescent="0.25">
      <c r="B53" s="179"/>
      <c r="C53" s="24" t="s">
        <v>52</v>
      </c>
      <c r="D53" s="176"/>
      <c r="E53" s="176"/>
      <c r="F53" s="115">
        <v>7</v>
      </c>
      <c r="G53" s="115">
        <v>8</v>
      </c>
      <c r="H53" s="115">
        <v>6</v>
      </c>
      <c r="I53" s="115">
        <v>3</v>
      </c>
      <c r="J53" s="1"/>
      <c r="K53" s="128" t="s">
        <v>88</v>
      </c>
    </row>
    <row r="54" spans="2:14" ht="15.75" thickBot="1" x14ac:dyDescent="0.3">
      <c r="B54" s="178"/>
      <c r="C54" s="180" t="s">
        <v>71</v>
      </c>
      <c r="D54" s="181"/>
      <c r="E54" s="182"/>
      <c r="F54" s="78">
        <f>F52+F53</f>
        <v>8</v>
      </c>
      <c r="G54" s="47">
        <f>SUM(G52:G53)</f>
        <v>9</v>
      </c>
      <c r="H54" s="47">
        <f>SUM(H53)</f>
        <v>6</v>
      </c>
      <c r="I54" s="47">
        <f>SUM(I53)</f>
        <v>3</v>
      </c>
      <c r="J54" s="1"/>
      <c r="K54" s="128" t="s">
        <v>88</v>
      </c>
      <c r="N54" s="130">
        <f t="shared" si="4"/>
        <v>1</v>
      </c>
    </row>
    <row r="55" spans="2:14" ht="30" x14ac:dyDescent="0.25">
      <c r="B55" s="177">
        <v>5</v>
      </c>
      <c r="C55" s="25" t="s">
        <v>11</v>
      </c>
      <c r="D55" s="112" t="s">
        <v>14</v>
      </c>
      <c r="E55" s="112">
        <v>50</v>
      </c>
      <c r="F55" s="114">
        <v>31</v>
      </c>
      <c r="G55" s="113">
        <v>33</v>
      </c>
      <c r="H55" s="113">
        <v>28</v>
      </c>
      <c r="I55" s="43">
        <v>27</v>
      </c>
      <c r="J55" s="1"/>
      <c r="K55" s="128" t="s">
        <v>100</v>
      </c>
    </row>
    <row r="56" spans="2:14" ht="15.75" thickBot="1" x14ac:dyDescent="0.3">
      <c r="B56" s="178"/>
      <c r="C56" s="167" t="s">
        <v>71</v>
      </c>
      <c r="D56" s="168"/>
      <c r="E56" s="169"/>
      <c r="F56" s="40">
        <v>31</v>
      </c>
      <c r="G56" s="40">
        <f>SUM(G55)</f>
        <v>33</v>
      </c>
      <c r="H56" s="40">
        <f>SUM(H55)</f>
        <v>28</v>
      </c>
      <c r="I56" s="41">
        <f>SUM(I55)</f>
        <v>27</v>
      </c>
      <c r="J56" s="1"/>
      <c r="K56" s="128"/>
      <c r="N56" s="130">
        <f t="shared" si="4"/>
        <v>2</v>
      </c>
    </row>
    <row r="57" spans="2:14" x14ac:dyDescent="0.25">
      <c r="B57" s="177">
        <v>6</v>
      </c>
      <c r="C57" s="25" t="s">
        <v>53</v>
      </c>
      <c r="D57" s="112" t="s">
        <v>14</v>
      </c>
      <c r="E57" s="112">
        <v>35</v>
      </c>
      <c r="F57" s="114">
        <v>1</v>
      </c>
      <c r="G57" s="112">
        <v>1</v>
      </c>
      <c r="H57" s="112">
        <v>1</v>
      </c>
      <c r="I57" s="44">
        <v>1</v>
      </c>
      <c r="J57" s="1"/>
      <c r="K57" s="128" t="s">
        <v>100</v>
      </c>
    </row>
    <row r="58" spans="2:14" ht="15.75" thickBot="1" x14ac:dyDescent="0.3">
      <c r="B58" s="178"/>
      <c r="C58" s="167" t="s">
        <v>71</v>
      </c>
      <c r="D58" s="168"/>
      <c r="E58" s="169"/>
      <c r="F58" s="40">
        <v>1</v>
      </c>
      <c r="G58" s="40">
        <f>SUM(G57)</f>
        <v>1</v>
      </c>
      <c r="H58" s="40">
        <f>SUM(H57)</f>
        <v>1</v>
      </c>
      <c r="I58" s="41">
        <f>SUM(I57)</f>
        <v>1</v>
      </c>
      <c r="J58" s="1"/>
      <c r="K58" s="127"/>
      <c r="N58" s="130">
        <f t="shared" si="4"/>
        <v>0</v>
      </c>
    </row>
    <row r="59" spans="2:14" x14ac:dyDescent="0.25">
      <c r="B59" s="177">
        <v>7</v>
      </c>
      <c r="C59" s="27" t="s">
        <v>70</v>
      </c>
      <c r="D59" s="175" t="s">
        <v>14</v>
      </c>
      <c r="E59" s="175">
        <v>260</v>
      </c>
      <c r="F59" s="114">
        <f>G59</f>
        <v>3</v>
      </c>
      <c r="G59" s="35">
        <v>3</v>
      </c>
      <c r="H59" s="35">
        <v>3</v>
      </c>
      <c r="I59" s="36">
        <v>2</v>
      </c>
      <c r="J59" s="1"/>
      <c r="K59" s="128" t="s">
        <v>100</v>
      </c>
    </row>
    <row r="60" spans="2:14" x14ac:dyDescent="0.25">
      <c r="B60" s="179"/>
      <c r="C60" s="28" t="s">
        <v>54</v>
      </c>
      <c r="D60" s="176"/>
      <c r="E60" s="176"/>
      <c r="F60" s="114">
        <f t="shared" ref="F60:F71" si="6">G60</f>
        <v>1</v>
      </c>
      <c r="G60" s="115">
        <v>1</v>
      </c>
      <c r="H60" s="115">
        <v>1</v>
      </c>
      <c r="I60" s="37">
        <v>1</v>
      </c>
      <c r="J60" s="1"/>
      <c r="K60" s="128" t="s">
        <v>100</v>
      </c>
    </row>
    <row r="61" spans="2:14" x14ac:dyDescent="0.25">
      <c r="B61" s="179"/>
      <c r="C61" s="28" t="s">
        <v>55</v>
      </c>
      <c r="D61" s="176"/>
      <c r="E61" s="176"/>
      <c r="F61" s="114">
        <f t="shared" si="6"/>
        <v>4</v>
      </c>
      <c r="G61" s="115">
        <v>4</v>
      </c>
      <c r="H61" s="115">
        <v>4</v>
      </c>
      <c r="I61" s="37">
        <v>3</v>
      </c>
      <c r="J61" s="1"/>
      <c r="K61" s="128" t="s">
        <v>100</v>
      </c>
    </row>
    <row r="62" spans="2:14" x14ac:dyDescent="0.25">
      <c r="B62" s="179"/>
      <c r="C62" s="28" t="s">
        <v>56</v>
      </c>
      <c r="D62" s="176"/>
      <c r="E62" s="176"/>
      <c r="F62" s="114">
        <f t="shared" si="6"/>
        <v>2</v>
      </c>
      <c r="G62" s="115">
        <v>2</v>
      </c>
      <c r="H62" s="115">
        <v>2</v>
      </c>
      <c r="I62" s="37">
        <v>2</v>
      </c>
      <c r="J62" s="1"/>
      <c r="K62" s="128" t="s">
        <v>100</v>
      </c>
    </row>
    <row r="63" spans="2:14" x14ac:dyDescent="0.25">
      <c r="B63" s="179"/>
      <c r="C63" s="28" t="s">
        <v>57</v>
      </c>
      <c r="D63" s="176"/>
      <c r="E63" s="176"/>
      <c r="F63" s="114">
        <v>12</v>
      </c>
      <c r="G63" s="115">
        <v>13</v>
      </c>
      <c r="H63" s="115">
        <v>13</v>
      </c>
      <c r="I63" s="37">
        <v>11</v>
      </c>
      <c r="J63" s="1"/>
      <c r="K63" s="128" t="s">
        <v>100</v>
      </c>
    </row>
    <row r="64" spans="2:14" x14ac:dyDescent="0.25">
      <c r="B64" s="179"/>
      <c r="C64" s="28" t="s">
        <v>58</v>
      </c>
      <c r="D64" s="176"/>
      <c r="E64" s="176"/>
      <c r="F64" s="114">
        <f t="shared" si="6"/>
        <v>9</v>
      </c>
      <c r="G64" s="115">
        <v>9</v>
      </c>
      <c r="H64" s="115">
        <v>9</v>
      </c>
      <c r="I64" s="37">
        <v>8</v>
      </c>
      <c r="J64" s="1"/>
      <c r="K64" s="128" t="s">
        <v>105</v>
      </c>
    </row>
    <row r="65" spans="2:14" x14ac:dyDescent="0.25">
      <c r="B65" s="179"/>
      <c r="C65" s="28" t="s">
        <v>59</v>
      </c>
      <c r="D65" s="176"/>
      <c r="E65" s="176"/>
      <c r="F65" s="114">
        <f t="shared" si="6"/>
        <v>1</v>
      </c>
      <c r="G65" s="115">
        <v>1</v>
      </c>
      <c r="H65" s="115">
        <v>1</v>
      </c>
      <c r="I65" s="37">
        <v>1</v>
      </c>
      <c r="J65" s="1"/>
      <c r="K65" s="128" t="s">
        <v>105</v>
      </c>
    </row>
    <row r="66" spans="2:14" x14ac:dyDescent="0.25">
      <c r="B66" s="179"/>
      <c r="C66" s="28" t="s">
        <v>60</v>
      </c>
      <c r="D66" s="176"/>
      <c r="E66" s="176"/>
      <c r="F66" s="114">
        <f t="shared" si="6"/>
        <v>2</v>
      </c>
      <c r="G66" s="115">
        <v>2</v>
      </c>
      <c r="H66" s="115">
        <v>2</v>
      </c>
      <c r="I66" s="37">
        <v>2</v>
      </c>
      <c r="J66" s="1"/>
      <c r="K66" s="128" t="s">
        <v>105</v>
      </c>
    </row>
    <row r="67" spans="2:14" x14ac:dyDescent="0.25">
      <c r="B67" s="179"/>
      <c r="C67" s="28" t="s">
        <v>61</v>
      </c>
      <c r="D67" s="176"/>
      <c r="E67" s="176"/>
      <c r="F67" s="114">
        <f t="shared" si="6"/>
        <v>7</v>
      </c>
      <c r="G67" s="115">
        <v>7</v>
      </c>
      <c r="H67" s="115">
        <v>7</v>
      </c>
      <c r="I67" s="37">
        <v>6</v>
      </c>
      <c r="J67" s="1"/>
      <c r="K67" s="128" t="s">
        <v>105</v>
      </c>
    </row>
    <row r="68" spans="2:14" x14ac:dyDescent="0.25">
      <c r="B68" s="179"/>
      <c r="C68" s="28" t="s">
        <v>62</v>
      </c>
      <c r="D68" s="176"/>
      <c r="E68" s="176"/>
      <c r="F68" s="114">
        <f t="shared" si="6"/>
        <v>13</v>
      </c>
      <c r="G68" s="115">
        <v>13</v>
      </c>
      <c r="H68" s="115">
        <v>6</v>
      </c>
      <c r="I68" s="37">
        <v>6</v>
      </c>
      <c r="J68" s="1"/>
      <c r="K68" s="128" t="s">
        <v>105</v>
      </c>
    </row>
    <row r="69" spans="2:14" x14ac:dyDescent="0.25">
      <c r="B69" s="179"/>
      <c r="C69" s="28" t="s">
        <v>63</v>
      </c>
      <c r="D69" s="176"/>
      <c r="E69" s="176"/>
      <c r="F69" s="114">
        <f t="shared" si="6"/>
        <v>6</v>
      </c>
      <c r="G69" s="115">
        <v>6</v>
      </c>
      <c r="H69" s="115">
        <v>4</v>
      </c>
      <c r="I69" s="37">
        <v>3</v>
      </c>
      <c r="J69" s="1"/>
      <c r="K69" s="128" t="s">
        <v>105</v>
      </c>
    </row>
    <row r="70" spans="2:14" x14ac:dyDescent="0.25">
      <c r="B70" s="179"/>
      <c r="C70" s="28" t="s">
        <v>64</v>
      </c>
      <c r="D70" s="176"/>
      <c r="E70" s="176"/>
      <c r="F70" s="114">
        <f t="shared" si="6"/>
        <v>2</v>
      </c>
      <c r="G70" s="115">
        <v>2</v>
      </c>
      <c r="H70" s="115">
        <v>2</v>
      </c>
      <c r="I70" s="37">
        <v>1</v>
      </c>
      <c r="J70" s="1"/>
      <c r="K70" s="128" t="s">
        <v>105</v>
      </c>
    </row>
    <row r="71" spans="2:14" x14ac:dyDescent="0.25">
      <c r="B71" s="179"/>
      <c r="C71" s="28" t="s">
        <v>65</v>
      </c>
      <c r="D71" s="176"/>
      <c r="E71" s="176"/>
      <c r="F71" s="114">
        <f t="shared" si="6"/>
        <v>1</v>
      </c>
      <c r="G71" s="38">
        <v>1</v>
      </c>
      <c r="H71" s="38">
        <v>0</v>
      </c>
      <c r="I71" s="39">
        <v>0</v>
      </c>
      <c r="J71" s="1"/>
      <c r="K71" s="128" t="s">
        <v>105</v>
      </c>
    </row>
    <row r="72" spans="2:14" ht="15.75" thickBot="1" x14ac:dyDescent="0.3">
      <c r="B72" s="178"/>
      <c r="C72" s="167" t="s">
        <v>71</v>
      </c>
      <c r="D72" s="168"/>
      <c r="E72" s="169"/>
      <c r="F72" s="40">
        <f>SUM(F59:F71)</f>
        <v>63</v>
      </c>
      <c r="G72" s="40">
        <f>SUM(G59:G71)</f>
        <v>64</v>
      </c>
      <c r="H72" s="40">
        <f>SUM(H59:H71)</f>
        <v>54</v>
      </c>
      <c r="I72" s="41">
        <f>SUM(I59:I71)</f>
        <v>46</v>
      </c>
      <c r="J72" s="1"/>
      <c r="K72" s="128"/>
      <c r="N72" s="130">
        <f t="shared" si="4"/>
        <v>1</v>
      </c>
    </row>
    <row r="73" spans="2:14" x14ac:dyDescent="0.25">
      <c r="B73" s="188">
        <v>8</v>
      </c>
      <c r="C73" s="27" t="s">
        <v>66</v>
      </c>
      <c r="D73" s="112" t="s">
        <v>13</v>
      </c>
      <c r="E73" s="112">
        <v>6</v>
      </c>
      <c r="F73" s="114">
        <v>2</v>
      </c>
      <c r="G73" s="112">
        <v>2</v>
      </c>
      <c r="H73" s="112">
        <v>1</v>
      </c>
      <c r="I73" s="44">
        <v>1</v>
      </c>
      <c r="J73" s="1"/>
      <c r="K73" s="128" t="s">
        <v>105</v>
      </c>
    </row>
    <row r="74" spans="2:14" ht="15.75" thickBot="1" x14ac:dyDescent="0.3">
      <c r="B74" s="189"/>
      <c r="C74" s="167" t="s">
        <v>71</v>
      </c>
      <c r="D74" s="168"/>
      <c r="E74" s="169"/>
      <c r="F74" s="40">
        <v>2</v>
      </c>
      <c r="G74" s="40">
        <f>SUM(G73)</f>
        <v>2</v>
      </c>
      <c r="H74" s="40">
        <f>SUM(H73)</f>
        <v>1</v>
      </c>
      <c r="I74" s="41">
        <f>SUM(I73)</f>
        <v>1</v>
      </c>
      <c r="J74" s="1"/>
      <c r="K74" s="128"/>
      <c r="N74" s="130">
        <f t="shared" si="4"/>
        <v>0</v>
      </c>
    </row>
    <row r="75" spans="2:14" ht="30" x14ac:dyDescent="0.25">
      <c r="B75" s="188">
        <v>9</v>
      </c>
      <c r="C75" s="29" t="s">
        <v>67</v>
      </c>
      <c r="D75" s="112" t="s">
        <v>13</v>
      </c>
      <c r="E75" s="112">
        <v>15</v>
      </c>
      <c r="F75" s="114">
        <v>6</v>
      </c>
      <c r="G75" s="112">
        <v>6</v>
      </c>
      <c r="H75" s="112">
        <v>4</v>
      </c>
      <c r="I75" s="44">
        <v>3</v>
      </c>
      <c r="J75" s="1"/>
      <c r="K75" s="128" t="s">
        <v>105</v>
      </c>
    </row>
    <row r="76" spans="2:14" ht="15.75" thickBot="1" x14ac:dyDescent="0.3">
      <c r="B76" s="189"/>
      <c r="C76" s="167" t="s">
        <v>71</v>
      </c>
      <c r="D76" s="168"/>
      <c r="E76" s="169"/>
      <c r="F76" s="40">
        <v>6</v>
      </c>
      <c r="G76" s="40">
        <f>SUM(G75)</f>
        <v>6</v>
      </c>
      <c r="H76" s="40">
        <f>SUM(H75)</f>
        <v>4</v>
      </c>
      <c r="I76" s="41">
        <f>SUM(I75)</f>
        <v>3</v>
      </c>
      <c r="J76" s="1"/>
      <c r="K76" s="127"/>
      <c r="N76" s="130">
        <f t="shared" si="4"/>
        <v>0</v>
      </c>
    </row>
    <row r="77" spans="2:14" ht="45" x14ac:dyDescent="0.25">
      <c r="B77" s="188">
        <v>10</v>
      </c>
      <c r="C77" s="29" t="s">
        <v>68</v>
      </c>
      <c r="D77" s="112" t="s">
        <v>13</v>
      </c>
      <c r="E77" s="112">
        <v>107</v>
      </c>
      <c r="F77" s="113">
        <v>11</v>
      </c>
      <c r="G77" s="112">
        <v>11</v>
      </c>
      <c r="H77" s="112">
        <v>9</v>
      </c>
      <c r="I77" s="44">
        <v>9</v>
      </c>
      <c r="J77" s="1"/>
      <c r="K77" s="128" t="s">
        <v>90</v>
      </c>
    </row>
    <row r="78" spans="2:14" ht="15.75" thickBot="1" x14ac:dyDescent="0.3">
      <c r="B78" s="189"/>
      <c r="C78" s="167" t="s">
        <v>71</v>
      </c>
      <c r="D78" s="168"/>
      <c r="E78" s="169"/>
      <c r="F78" s="40">
        <v>11</v>
      </c>
      <c r="G78" s="40">
        <f>SUM(G77)</f>
        <v>11</v>
      </c>
      <c r="H78" s="40">
        <f>SUM(H77)</f>
        <v>9</v>
      </c>
      <c r="I78" s="41">
        <f>SUM(I77)</f>
        <v>9</v>
      </c>
      <c r="J78" s="1"/>
      <c r="K78" s="128"/>
      <c r="N78" s="130">
        <f t="shared" si="4"/>
        <v>0</v>
      </c>
    </row>
    <row r="79" spans="2:14" x14ac:dyDescent="0.25">
      <c r="B79" s="188">
        <v>11</v>
      </c>
      <c r="C79" s="30" t="s">
        <v>15</v>
      </c>
      <c r="D79" s="175" t="s">
        <v>14</v>
      </c>
      <c r="E79" s="175">
        <v>60</v>
      </c>
      <c r="F79" s="114">
        <v>13</v>
      </c>
      <c r="G79" s="35">
        <v>13</v>
      </c>
      <c r="H79" s="35">
        <v>3</v>
      </c>
      <c r="I79" s="36">
        <v>3</v>
      </c>
      <c r="J79" s="1"/>
      <c r="K79" s="128" t="s">
        <v>90</v>
      </c>
    </row>
    <row r="80" spans="2:14" x14ac:dyDescent="0.25">
      <c r="B80" s="190"/>
      <c r="C80" s="31" t="s">
        <v>16</v>
      </c>
      <c r="D80" s="176"/>
      <c r="E80" s="176"/>
      <c r="F80" s="115">
        <v>2</v>
      </c>
      <c r="G80" s="38">
        <v>2</v>
      </c>
      <c r="H80" s="38">
        <v>1</v>
      </c>
      <c r="I80" s="39">
        <v>0</v>
      </c>
      <c r="J80" s="1"/>
      <c r="K80" s="128" t="s">
        <v>90</v>
      </c>
    </row>
    <row r="81" spans="2:14" ht="15.75" thickBot="1" x14ac:dyDescent="0.3">
      <c r="B81" s="189"/>
      <c r="C81" s="167" t="s">
        <v>71</v>
      </c>
      <c r="D81" s="168"/>
      <c r="E81" s="169"/>
      <c r="F81" s="40">
        <f>F79+2</f>
        <v>15</v>
      </c>
      <c r="G81" s="40">
        <f>SUM(G79:G80)</f>
        <v>15</v>
      </c>
      <c r="H81" s="40">
        <f>SUM(H79:H80)</f>
        <v>4</v>
      </c>
      <c r="I81" s="41">
        <f>SUM(I79:I80)</f>
        <v>3</v>
      </c>
      <c r="J81" s="1"/>
      <c r="K81" s="128"/>
      <c r="N81" s="130">
        <f t="shared" si="4"/>
        <v>0</v>
      </c>
    </row>
    <row r="82" spans="2:14" x14ac:dyDescent="0.25">
      <c r="B82" s="177">
        <v>12</v>
      </c>
      <c r="C82" s="32" t="s">
        <v>17</v>
      </c>
      <c r="D82" s="176" t="s">
        <v>14</v>
      </c>
      <c r="E82" s="176">
        <v>190</v>
      </c>
      <c r="F82" s="114">
        <f>G82</f>
        <v>3</v>
      </c>
      <c r="G82" s="113">
        <v>3</v>
      </c>
      <c r="H82" s="113">
        <v>1</v>
      </c>
      <c r="I82" s="43">
        <v>1</v>
      </c>
      <c r="J82" s="1"/>
      <c r="K82" s="128" t="s">
        <v>90</v>
      </c>
    </row>
    <row r="83" spans="2:14" x14ac:dyDescent="0.25">
      <c r="B83" s="179"/>
      <c r="C83" s="13" t="s">
        <v>18</v>
      </c>
      <c r="D83" s="176"/>
      <c r="E83" s="176"/>
      <c r="F83" s="114">
        <f t="shared" ref="F83:F85" si="7">G83</f>
        <v>4</v>
      </c>
      <c r="G83" s="115">
        <v>4</v>
      </c>
      <c r="H83" s="115">
        <v>4</v>
      </c>
      <c r="I83" s="37">
        <v>4</v>
      </c>
      <c r="J83" s="1"/>
      <c r="K83" s="128" t="s">
        <v>90</v>
      </c>
    </row>
    <row r="84" spans="2:14" x14ac:dyDescent="0.25">
      <c r="B84" s="179"/>
      <c r="C84" s="13" t="s">
        <v>19</v>
      </c>
      <c r="D84" s="176"/>
      <c r="E84" s="176"/>
      <c r="F84" s="114">
        <f t="shared" si="7"/>
        <v>11</v>
      </c>
      <c r="G84" s="115">
        <v>11</v>
      </c>
      <c r="H84" s="115">
        <v>6</v>
      </c>
      <c r="I84" s="37">
        <v>5</v>
      </c>
      <c r="J84" s="1"/>
      <c r="K84" s="128" t="s">
        <v>90</v>
      </c>
    </row>
    <row r="85" spans="2:14" x14ac:dyDescent="0.25">
      <c r="B85" s="179"/>
      <c r="C85" s="13" t="s">
        <v>20</v>
      </c>
      <c r="D85" s="176"/>
      <c r="E85" s="176"/>
      <c r="F85" s="114">
        <f t="shared" si="7"/>
        <v>5</v>
      </c>
      <c r="G85" s="115">
        <v>5</v>
      </c>
      <c r="H85" s="115">
        <v>5</v>
      </c>
      <c r="I85" s="37">
        <v>2</v>
      </c>
      <c r="J85" s="1"/>
      <c r="K85" s="128" t="s">
        <v>90</v>
      </c>
    </row>
    <row r="86" spans="2:14" x14ac:dyDescent="0.25">
      <c r="B86" s="179"/>
      <c r="C86" s="15" t="s">
        <v>21</v>
      </c>
      <c r="D86" s="176"/>
      <c r="E86" s="176"/>
      <c r="F86" s="114">
        <v>11</v>
      </c>
      <c r="G86" s="38">
        <v>12</v>
      </c>
      <c r="H86" s="38">
        <v>12</v>
      </c>
      <c r="I86" s="39">
        <v>8</v>
      </c>
      <c r="J86" s="1"/>
      <c r="K86" s="128" t="s">
        <v>90</v>
      </c>
    </row>
    <row r="87" spans="2:14" ht="15.75" thickBot="1" x14ac:dyDescent="0.3">
      <c r="B87" s="178"/>
      <c r="C87" s="167" t="s">
        <v>71</v>
      </c>
      <c r="D87" s="168"/>
      <c r="E87" s="169"/>
      <c r="F87" s="79">
        <f>SUM(F82:F86)</f>
        <v>34</v>
      </c>
      <c r="G87" s="45">
        <f>SUM(G82:G86)</f>
        <v>35</v>
      </c>
      <c r="H87" s="45">
        <f>SUM(H82:H86)</f>
        <v>28</v>
      </c>
      <c r="I87" s="46">
        <f>SUM(I82:I86)</f>
        <v>20</v>
      </c>
      <c r="J87" s="1"/>
      <c r="K87" s="128"/>
      <c r="N87" s="130">
        <f t="shared" ref="N87" si="8">G87-F87</f>
        <v>1</v>
      </c>
    </row>
    <row r="88" spans="2:14" x14ac:dyDescent="0.25">
      <c r="J88" s="1"/>
      <c r="K88" s="1"/>
    </row>
    <row r="89" spans="2:14" hidden="1" x14ac:dyDescent="0.25">
      <c r="B89" s="8" t="s">
        <v>80</v>
      </c>
      <c r="C89" s="50" t="s">
        <v>81</v>
      </c>
      <c r="J89" s="1"/>
      <c r="K89" s="1"/>
    </row>
    <row r="90" spans="2:14" hidden="1" x14ac:dyDescent="0.25">
      <c r="C90" s="51" t="s">
        <v>83</v>
      </c>
      <c r="J90" s="1"/>
      <c r="K90" s="1"/>
    </row>
    <row r="91" spans="2:14" hidden="1" x14ac:dyDescent="0.25">
      <c r="C91" s="50" t="s">
        <v>82</v>
      </c>
      <c r="J91" s="1"/>
      <c r="K91" s="1"/>
    </row>
    <row r="92" spans="2:14" hidden="1" x14ac:dyDescent="0.25">
      <c r="C92" s="50" t="s">
        <v>84</v>
      </c>
    </row>
    <row r="93" spans="2:14" hidden="1" x14ac:dyDescent="0.25"/>
  </sheetData>
  <mergeCells count="47">
    <mergeCell ref="B79:B81"/>
    <mergeCell ref="D79:D80"/>
    <mergeCell ref="E79:E80"/>
    <mergeCell ref="C81:E81"/>
    <mergeCell ref="B82:B87"/>
    <mergeCell ref="D82:D86"/>
    <mergeCell ref="E82:E86"/>
    <mergeCell ref="C87:E87"/>
    <mergeCell ref="B73:B74"/>
    <mergeCell ref="C74:E74"/>
    <mergeCell ref="B75:B76"/>
    <mergeCell ref="C76:E76"/>
    <mergeCell ref="B77:B78"/>
    <mergeCell ref="C78:E78"/>
    <mergeCell ref="B57:B58"/>
    <mergeCell ref="C58:E58"/>
    <mergeCell ref="B59:B72"/>
    <mergeCell ref="D59:D71"/>
    <mergeCell ref="E59:E71"/>
    <mergeCell ref="C72:E72"/>
    <mergeCell ref="B52:B54"/>
    <mergeCell ref="D52:D53"/>
    <mergeCell ref="E52:E53"/>
    <mergeCell ref="C54:E54"/>
    <mergeCell ref="B55:B56"/>
    <mergeCell ref="C56:E56"/>
    <mergeCell ref="B18:B32"/>
    <mergeCell ref="D18:D31"/>
    <mergeCell ref="E18:E31"/>
    <mergeCell ref="C32:E32"/>
    <mergeCell ref="B33:B51"/>
    <mergeCell ref="D33:D50"/>
    <mergeCell ref="E33:E50"/>
    <mergeCell ref="C51:E51"/>
    <mergeCell ref="B8:B11"/>
    <mergeCell ref="D8:D10"/>
    <mergeCell ref="E8:E10"/>
    <mergeCell ref="C11:E11"/>
    <mergeCell ref="B12:B17"/>
    <mergeCell ref="D12:D16"/>
    <mergeCell ref="E12:E16"/>
    <mergeCell ref="C17:E17"/>
    <mergeCell ref="B2:I2"/>
    <mergeCell ref="B4:B5"/>
    <mergeCell ref="C5:E5"/>
    <mergeCell ref="B6:B7"/>
    <mergeCell ref="C7:E7"/>
  </mergeCells>
  <pageMargins left="0.7" right="0.7" top="0.75" bottom="0.75" header="0.3" footer="0.3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4"/>
  <sheetViews>
    <sheetView tabSelected="1" topLeftCell="A30" zoomScaleNormal="100" workbookViewId="0">
      <selection activeCell="K91" sqref="K91"/>
    </sheetView>
  </sheetViews>
  <sheetFormatPr defaultRowHeight="15" x14ac:dyDescent="0.25"/>
  <cols>
    <col min="2" max="2" width="12.28515625" style="129" customWidth="1"/>
    <col min="3" max="3" width="35.42578125" style="5" customWidth="1"/>
    <col min="4" max="4" width="18.85546875" customWidth="1"/>
    <col min="5" max="5" width="17.140625" customWidth="1"/>
  </cols>
  <sheetData>
    <row r="1" spans="2:5" x14ac:dyDescent="0.25">
      <c r="C1" s="5">
        <f>5+14+18+5+4+1+13+2+3+7+3</f>
        <v>75</v>
      </c>
    </row>
    <row r="2" spans="2:5" ht="24" thickBot="1" x14ac:dyDescent="0.4">
      <c r="B2" s="241" t="s">
        <v>108</v>
      </c>
      <c r="C2" s="241"/>
      <c r="D2" s="241"/>
      <c r="E2" s="241"/>
    </row>
    <row r="3" spans="2:5" ht="15.75" thickBot="1" x14ac:dyDescent="0.3">
      <c r="B3" s="135" t="s">
        <v>0</v>
      </c>
      <c r="C3" s="136" t="s">
        <v>1</v>
      </c>
      <c r="D3" s="137" t="s">
        <v>12</v>
      </c>
      <c r="E3" s="137" t="s">
        <v>2</v>
      </c>
    </row>
    <row r="4" spans="2:5" ht="15.75" hidden="1" thickBot="1" x14ac:dyDescent="0.3">
      <c r="B4" s="232">
        <v>1</v>
      </c>
      <c r="C4" s="131" t="s">
        <v>78</v>
      </c>
      <c r="D4" s="138" t="s">
        <v>77</v>
      </c>
      <c r="E4" s="138">
        <v>639</v>
      </c>
    </row>
    <row r="5" spans="2:5" ht="15.75" hidden="1" thickBot="1" x14ac:dyDescent="0.3">
      <c r="B5" s="234"/>
      <c r="C5" s="238" t="s">
        <v>71</v>
      </c>
      <c r="D5" s="239"/>
      <c r="E5" s="240"/>
    </row>
    <row r="6" spans="2:5" ht="15.75" hidden="1" thickBot="1" x14ac:dyDescent="0.3">
      <c r="B6" s="232">
        <v>2</v>
      </c>
      <c r="C6" s="131" t="s">
        <v>74</v>
      </c>
      <c r="D6" s="138" t="s">
        <v>77</v>
      </c>
      <c r="E6" s="138">
        <f>46+104+36+31</f>
        <v>217</v>
      </c>
    </row>
    <row r="7" spans="2:5" ht="15.75" hidden="1" thickBot="1" x14ac:dyDescent="0.3">
      <c r="B7" s="234"/>
      <c r="C7" s="238" t="s">
        <v>71</v>
      </c>
      <c r="D7" s="239"/>
      <c r="E7" s="240"/>
    </row>
    <row r="8" spans="2:5" ht="15.75" hidden="1" thickBot="1" x14ac:dyDescent="0.3">
      <c r="B8" s="232">
        <v>3</v>
      </c>
      <c r="C8" s="132" t="s">
        <v>98</v>
      </c>
      <c r="D8" s="235" t="s">
        <v>77</v>
      </c>
      <c r="E8" s="235"/>
    </row>
    <row r="9" spans="2:5" ht="15.75" hidden="1" thickBot="1" x14ac:dyDescent="0.3">
      <c r="B9" s="233"/>
      <c r="C9" s="133" t="s">
        <v>96</v>
      </c>
      <c r="D9" s="236"/>
      <c r="E9" s="236"/>
    </row>
    <row r="10" spans="2:5" ht="15.75" hidden="1" thickBot="1" x14ac:dyDescent="0.3">
      <c r="B10" s="233"/>
      <c r="C10" s="134" t="s">
        <v>97</v>
      </c>
      <c r="D10" s="237"/>
      <c r="E10" s="237"/>
    </row>
    <row r="11" spans="2:5" ht="15.75" hidden="1" thickBot="1" x14ac:dyDescent="0.3">
      <c r="B11" s="234"/>
      <c r="C11" s="238" t="s">
        <v>71</v>
      </c>
      <c r="D11" s="239"/>
      <c r="E11" s="240"/>
    </row>
    <row r="12" spans="2:5" x14ac:dyDescent="0.25">
      <c r="B12" s="214">
        <v>1</v>
      </c>
      <c r="C12" s="157" t="s">
        <v>6</v>
      </c>
      <c r="D12" s="209" t="s">
        <v>13</v>
      </c>
      <c r="E12" s="209">
        <v>80</v>
      </c>
    </row>
    <row r="13" spans="2:5" x14ac:dyDescent="0.25">
      <c r="B13" s="215"/>
      <c r="C13" s="140" t="s">
        <v>7</v>
      </c>
      <c r="D13" s="210"/>
      <c r="E13" s="210"/>
    </row>
    <row r="14" spans="2:5" x14ac:dyDescent="0.25">
      <c r="B14" s="215"/>
      <c r="C14" s="140" t="s">
        <v>8</v>
      </c>
      <c r="D14" s="210"/>
      <c r="E14" s="210"/>
    </row>
    <row r="15" spans="2:5" x14ac:dyDescent="0.25">
      <c r="B15" s="215"/>
      <c r="C15" s="140" t="s">
        <v>9</v>
      </c>
      <c r="D15" s="210"/>
      <c r="E15" s="210"/>
    </row>
    <row r="16" spans="2:5" ht="15.75" thickBot="1" x14ac:dyDescent="0.3">
      <c r="B16" s="215"/>
      <c r="C16" s="141" t="s">
        <v>10</v>
      </c>
      <c r="D16" s="210"/>
      <c r="E16" s="210"/>
    </row>
    <row r="17" spans="2:5" ht="15.75" thickBot="1" x14ac:dyDescent="0.3">
      <c r="B17" s="216"/>
      <c r="C17" s="211"/>
      <c r="D17" s="212"/>
      <c r="E17" s="213"/>
    </row>
    <row r="18" spans="2:5" x14ac:dyDescent="0.25">
      <c r="B18" s="215">
        <v>2</v>
      </c>
      <c r="C18" s="142" t="s">
        <v>22</v>
      </c>
      <c r="D18" s="229" t="s">
        <v>13</v>
      </c>
      <c r="E18" s="229">
        <v>160</v>
      </c>
    </row>
    <row r="19" spans="2:5" x14ac:dyDescent="0.25">
      <c r="B19" s="215"/>
      <c r="C19" s="143" t="s">
        <v>23</v>
      </c>
      <c r="D19" s="230"/>
      <c r="E19" s="230"/>
    </row>
    <row r="20" spans="2:5" x14ac:dyDescent="0.25">
      <c r="B20" s="215"/>
      <c r="C20" s="143" t="s">
        <v>24</v>
      </c>
      <c r="D20" s="230"/>
      <c r="E20" s="230"/>
    </row>
    <row r="21" spans="2:5" x14ac:dyDescent="0.25">
      <c r="B21" s="215"/>
      <c r="C21" s="143" t="s">
        <v>75</v>
      </c>
      <c r="D21" s="230"/>
      <c r="E21" s="230"/>
    </row>
    <row r="22" spans="2:5" x14ac:dyDescent="0.25">
      <c r="B22" s="215"/>
      <c r="C22" s="143" t="s">
        <v>76</v>
      </c>
      <c r="D22" s="230"/>
      <c r="E22" s="230"/>
    </row>
    <row r="23" spans="2:5" x14ac:dyDescent="0.25">
      <c r="B23" s="215"/>
      <c r="C23" s="143" t="s">
        <v>32</v>
      </c>
      <c r="D23" s="230"/>
      <c r="E23" s="230"/>
    </row>
    <row r="24" spans="2:5" x14ac:dyDescent="0.25">
      <c r="B24" s="215"/>
      <c r="C24" s="143" t="s">
        <v>25</v>
      </c>
      <c r="D24" s="230"/>
      <c r="E24" s="230"/>
    </row>
    <row r="25" spans="2:5" x14ac:dyDescent="0.25">
      <c r="B25" s="215"/>
      <c r="C25" s="143" t="s">
        <v>26</v>
      </c>
      <c r="D25" s="230"/>
      <c r="E25" s="230"/>
    </row>
    <row r="26" spans="2:5" x14ac:dyDescent="0.25">
      <c r="B26" s="215"/>
      <c r="C26" s="143" t="s">
        <v>27</v>
      </c>
      <c r="D26" s="230"/>
      <c r="E26" s="230"/>
    </row>
    <row r="27" spans="2:5" x14ac:dyDescent="0.25">
      <c r="B27" s="215"/>
      <c r="C27" s="143" t="s">
        <v>28</v>
      </c>
      <c r="D27" s="230"/>
      <c r="E27" s="230"/>
    </row>
    <row r="28" spans="2:5" x14ac:dyDescent="0.25">
      <c r="B28" s="215"/>
      <c r="C28" s="143" t="s">
        <v>29</v>
      </c>
      <c r="D28" s="230"/>
      <c r="E28" s="230"/>
    </row>
    <row r="29" spans="2:5" x14ac:dyDescent="0.25">
      <c r="B29" s="215"/>
      <c r="C29" s="143" t="s">
        <v>30</v>
      </c>
      <c r="D29" s="230"/>
      <c r="E29" s="230"/>
    </row>
    <row r="30" spans="2:5" x14ac:dyDescent="0.25">
      <c r="B30" s="215"/>
      <c r="C30" s="143" t="s">
        <v>33</v>
      </c>
      <c r="D30" s="230"/>
      <c r="E30" s="230"/>
    </row>
    <row r="31" spans="2:5" x14ac:dyDescent="0.25">
      <c r="B31" s="215"/>
      <c r="C31" s="143" t="s">
        <v>31</v>
      </c>
      <c r="D31" s="230"/>
      <c r="E31" s="230"/>
    </row>
    <row r="32" spans="2:5" ht="15.75" thickBot="1" x14ac:dyDescent="0.3">
      <c r="B32" s="215"/>
      <c r="C32" s="161" t="s">
        <v>110</v>
      </c>
      <c r="D32" s="231"/>
      <c r="E32" s="231"/>
    </row>
    <row r="33" spans="2:5" ht="15.75" thickBot="1" x14ac:dyDescent="0.3">
      <c r="B33" s="216"/>
      <c r="C33" s="226"/>
      <c r="D33" s="227"/>
      <c r="E33" s="228"/>
    </row>
    <row r="34" spans="2:5" ht="30" x14ac:dyDescent="0.25">
      <c r="B34" s="214">
        <v>3</v>
      </c>
      <c r="C34" s="153" t="s">
        <v>103</v>
      </c>
      <c r="D34" s="210" t="s">
        <v>14</v>
      </c>
      <c r="E34" s="210">
        <v>340</v>
      </c>
    </row>
    <row r="35" spans="2:5" x14ac:dyDescent="0.25">
      <c r="B35" s="215"/>
      <c r="C35" s="154" t="s">
        <v>39</v>
      </c>
      <c r="D35" s="210"/>
      <c r="E35" s="210"/>
    </row>
    <row r="36" spans="2:5" x14ac:dyDescent="0.25">
      <c r="B36" s="215"/>
      <c r="C36" s="154" t="s">
        <v>40</v>
      </c>
      <c r="D36" s="210"/>
      <c r="E36" s="210"/>
    </row>
    <row r="37" spans="2:5" x14ac:dyDescent="0.25">
      <c r="B37" s="215"/>
      <c r="C37" s="154" t="s">
        <v>41</v>
      </c>
      <c r="D37" s="210"/>
      <c r="E37" s="210"/>
    </row>
    <row r="38" spans="2:5" x14ac:dyDescent="0.25">
      <c r="B38" s="215"/>
      <c r="C38" s="154" t="s">
        <v>42</v>
      </c>
      <c r="D38" s="210"/>
      <c r="E38" s="210"/>
    </row>
    <row r="39" spans="2:5" x14ac:dyDescent="0.25">
      <c r="B39" s="215"/>
      <c r="C39" s="154" t="s">
        <v>43</v>
      </c>
      <c r="D39" s="210"/>
      <c r="E39" s="210"/>
    </row>
    <row r="40" spans="2:5" x14ac:dyDescent="0.25">
      <c r="B40" s="215"/>
      <c r="C40" s="154" t="s">
        <v>44</v>
      </c>
      <c r="D40" s="210"/>
      <c r="E40" s="210"/>
    </row>
    <row r="41" spans="2:5" x14ac:dyDescent="0.25">
      <c r="B41" s="215"/>
      <c r="C41" s="154" t="s">
        <v>35</v>
      </c>
      <c r="D41" s="210"/>
      <c r="E41" s="210"/>
    </row>
    <row r="42" spans="2:5" x14ac:dyDescent="0.25">
      <c r="B42" s="215"/>
      <c r="C42" s="154" t="s">
        <v>45</v>
      </c>
      <c r="D42" s="210"/>
      <c r="E42" s="210"/>
    </row>
    <row r="43" spans="2:5" x14ac:dyDescent="0.25">
      <c r="B43" s="215"/>
      <c r="C43" s="154" t="s">
        <v>46</v>
      </c>
      <c r="D43" s="210"/>
      <c r="E43" s="210"/>
    </row>
    <row r="44" spans="2:5" x14ac:dyDescent="0.25">
      <c r="B44" s="215"/>
      <c r="C44" s="154" t="s">
        <v>47</v>
      </c>
      <c r="D44" s="210"/>
      <c r="E44" s="210"/>
    </row>
    <row r="45" spans="2:5" x14ac:dyDescent="0.25">
      <c r="B45" s="215"/>
      <c r="C45" s="154" t="s">
        <v>48</v>
      </c>
      <c r="D45" s="210"/>
      <c r="E45" s="210"/>
    </row>
    <row r="46" spans="2:5" x14ac:dyDescent="0.25">
      <c r="B46" s="215"/>
      <c r="C46" s="162" t="s">
        <v>111</v>
      </c>
      <c r="D46" s="210"/>
      <c r="E46" s="210"/>
    </row>
    <row r="47" spans="2:5" x14ac:dyDescent="0.25">
      <c r="B47" s="215"/>
      <c r="C47" s="154" t="s">
        <v>49</v>
      </c>
      <c r="D47" s="210"/>
      <c r="E47" s="210"/>
    </row>
    <row r="48" spans="2:5" x14ac:dyDescent="0.25">
      <c r="B48" s="215"/>
      <c r="C48" s="154" t="s">
        <v>69</v>
      </c>
      <c r="D48" s="210"/>
      <c r="E48" s="210"/>
    </row>
    <row r="49" spans="2:5" x14ac:dyDescent="0.25">
      <c r="B49" s="215"/>
      <c r="C49" s="154" t="s">
        <v>50</v>
      </c>
      <c r="D49" s="210"/>
      <c r="E49" s="210"/>
    </row>
    <row r="50" spans="2:5" x14ac:dyDescent="0.25">
      <c r="B50" s="215"/>
      <c r="C50" s="162" t="s">
        <v>112</v>
      </c>
      <c r="D50" s="210"/>
      <c r="E50" s="210"/>
    </row>
    <row r="51" spans="2:5" x14ac:dyDescent="0.25">
      <c r="B51" s="215"/>
      <c r="C51" s="154" t="s">
        <v>36</v>
      </c>
      <c r="D51" s="210"/>
      <c r="E51" s="210"/>
    </row>
    <row r="52" spans="2:5" x14ac:dyDescent="0.25">
      <c r="B52" s="215"/>
      <c r="C52" s="154" t="s">
        <v>37</v>
      </c>
      <c r="D52" s="210"/>
      <c r="E52" s="210"/>
    </row>
    <row r="53" spans="2:5" ht="15.75" thickBot="1" x14ac:dyDescent="0.3">
      <c r="B53" s="215"/>
      <c r="C53" s="155" t="s">
        <v>51</v>
      </c>
      <c r="D53" s="210"/>
      <c r="E53" s="210"/>
    </row>
    <row r="54" spans="2:5" ht="15.75" thickBot="1" x14ac:dyDescent="0.3">
      <c r="B54" s="216"/>
      <c r="C54" s="223"/>
      <c r="D54" s="224"/>
      <c r="E54" s="225"/>
    </row>
    <row r="55" spans="2:5" ht="30" x14ac:dyDescent="0.25">
      <c r="B55" s="214">
        <v>4</v>
      </c>
      <c r="C55" s="158" t="s">
        <v>38</v>
      </c>
      <c r="D55" s="209" t="s">
        <v>14</v>
      </c>
      <c r="E55" s="209">
        <v>42</v>
      </c>
    </row>
    <row r="56" spans="2:5" ht="30.75" thickBot="1" x14ac:dyDescent="0.3">
      <c r="B56" s="215"/>
      <c r="C56" s="144" t="s">
        <v>52</v>
      </c>
      <c r="D56" s="210"/>
      <c r="E56" s="210"/>
    </row>
    <row r="57" spans="2:5" ht="15.75" thickBot="1" x14ac:dyDescent="0.3">
      <c r="B57" s="216"/>
      <c r="C57" s="223"/>
      <c r="D57" s="224"/>
      <c r="E57" s="225"/>
    </row>
    <row r="58" spans="2:5" ht="30" x14ac:dyDescent="0.25">
      <c r="B58" s="217">
        <v>5</v>
      </c>
      <c r="C58" s="163" t="s">
        <v>113</v>
      </c>
      <c r="D58" s="220" t="s">
        <v>14</v>
      </c>
      <c r="E58" s="220">
        <v>200</v>
      </c>
    </row>
    <row r="59" spans="2:5" ht="30" x14ac:dyDescent="0.25">
      <c r="B59" s="218"/>
      <c r="C59" s="164" t="s">
        <v>114</v>
      </c>
      <c r="D59" s="221"/>
      <c r="E59" s="221"/>
    </row>
    <row r="60" spans="2:5" x14ac:dyDescent="0.25">
      <c r="B60" s="218"/>
      <c r="C60" s="164" t="s">
        <v>115</v>
      </c>
      <c r="D60" s="221"/>
      <c r="E60" s="221"/>
    </row>
    <row r="61" spans="2:5" ht="15.75" thickBot="1" x14ac:dyDescent="0.3">
      <c r="B61" s="218"/>
      <c r="C61" s="165" t="s">
        <v>116</v>
      </c>
      <c r="D61" s="222"/>
      <c r="E61" s="222"/>
    </row>
    <row r="62" spans="2:5" ht="15.75" thickBot="1" x14ac:dyDescent="0.3">
      <c r="B62" s="219"/>
      <c r="C62" s="159"/>
      <c r="D62" s="159"/>
      <c r="E62" s="160"/>
    </row>
    <row r="63" spans="2:5" ht="30.75" thickBot="1" x14ac:dyDescent="0.3">
      <c r="B63" s="215">
        <v>6</v>
      </c>
      <c r="C63" s="156" t="s">
        <v>11</v>
      </c>
      <c r="D63" s="147" t="s">
        <v>14</v>
      </c>
      <c r="E63" s="147">
        <v>50</v>
      </c>
    </row>
    <row r="64" spans="2:5" ht="15.75" thickBot="1" x14ac:dyDescent="0.3">
      <c r="B64" s="216"/>
      <c r="C64" s="211"/>
      <c r="D64" s="212"/>
      <c r="E64" s="213"/>
    </row>
    <row r="65" spans="2:5" ht="15.75" thickBot="1" x14ac:dyDescent="0.3">
      <c r="B65" s="214">
        <v>7</v>
      </c>
      <c r="C65" s="145" t="s">
        <v>53</v>
      </c>
      <c r="D65" s="146" t="s">
        <v>14</v>
      </c>
      <c r="E65" s="146">
        <v>35</v>
      </c>
    </row>
    <row r="66" spans="2:5" ht="15.75" thickBot="1" x14ac:dyDescent="0.3">
      <c r="B66" s="216"/>
      <c r="C66" s="211"/>
      <c r="D66" s="212"/>
      <c r="E66" s="213"/>
    </row>
    <row r="67" spans="2:5" x14ac:dyDescent="0.25">
      <c r="B67" s="214">
        <v>8</v>
      </c>
      <c r="C67" s="148" t="s">
        <v>70</v>
      </c>
      <c r="D67" s="209" t="s">
        <v>14</v>
      </c>
      <c r="E67" s="209">
        <v>260</v>
      </c>
    </row>
    <row r="68" spans="2:5" x14ac:dyDescent="0.25">
      <c r="B68" s="215"/>
      <c r="C68" s="149" t="s">
        <v>54</v>
      </c>
      <c r="D68" s="210"/>
      <c r="E68" s="210"/>
    </row>
    <row r="69" spans="2:5" x14ac:dyDescent="0.25">
      <c r="B69" s="215"/>
      <c r="C69" s="149" t="s">
        <v>55</v>
      </c>
      <c r="D69" s="210"/>
      <c r="E69" s="210"/>
    </row>
    <row r="70" spans="2:5" x14ac:dyDescent="0.25">
      <c r="B70" s="215"/>
      <c r="C70" s="149" t="s">
        <v>56</v>
      </c>
      <c r="D70" s="210"/>
      <c r="E70" s="210"/>
    </row>
    <row r="71" spans="2:5" x14ac:dyDescent="0.25">
      <c r="B71" s="215"/>
      <c r="C71" s="149" t="s">
        <v>57</v>
      </c>
      <c r="D71" s="210"/>
      <c r="E71" s="210"/>
    </row>
    <row r="72" spans="2:5" x14ac:dyDescent="0.25">
      <c r="B72" s="215"/>
      <c r="C72" s="149" t="s">
        <v>58</v>
      </c>
      <c r="D72" s="210"/>
      <c r="E72" s="210"/>
    </row>
    <row r="73" spans="2:5" x14ac:dyDescent="0.25">
      <c r="B73" s="215"/>
      <c r="C73" s="149" t="s">
        <v>59</v>
      </c>
      <c r="D73" s="210"/>
      <c r="E73" s="210"/>
    </row>
    <row r="74" spans="2:5" x14ac:dyDescent="0.25">
      <c r="B74" s="215"/>
      <c r="C74" s="149" t="s">
        <v>60</v>
      </c>
      <c r="D74" s="210"/>
      <c r="E74" s="210"/>
    </row>
    <row r="75" spans="2:5" x14ac:dyDescent="0.25">
      <c r="B75" s="215"/>
      <c r="C75" s="149" t="s">
        <v>61</v>
      </c>
      <c r="D75" s="210"/>
      <c r="E75" s="210"/>
    </row>
    <row r="76" spans="2:5" x14ac:dyDescent="0.25">
      <c r="B76" s="215"/>
      <c r="C76" s="149" t="s">
        <v>62</v>
      </c>
      <c r="D76" s="210"/>
      <c r="E76" s="210"/>
    </row>
    <row r="77" spans="2:5" x14ac:dyDescent="0.25">
      <c r="B77" s="215"/>
      <c r="C77" s="149" t="s">
        <v>63</v>
      </c>
      <c r="D77" s="210"/>
      <c r="E77" s="210"/>
    </row>
    <row r="78" spans="2:5" x14ac:dyDescent="0.25">
      <c r="B78" s="215"/>
      <c r="C78" s="149" t="s">
        <v>64</v>
      </c>
      <c r="D78" s="210"/>
      <c r="E78" s="210"/>
    </row>
    <row r="79" spans="2:5" ht="15.75" thickBot="1" x14ac:dyDescent="0.3">
      <c r="B79" s="215"/>
      <c r="C79" s="149" t="s">
        <v>65</v>
      </c>
      <c r="D79" s="210"/>
      <c r="E79" s="210"/>
    </row>
    <row r="80" spans="2:5" ht="15.75" thickBot="1" x14ac:dyDescent="0.3">
      <c r="B80" s="216"/>
      <c r="C80" s="211"/>
      <c r="D80" s="212"/>
      <c r="E80" s="213"/>
    </row>
    <row r="81" spans="2:5" ht="45.75" thickBot="1" x14ac:dyDescent="0.3">
      <c r="B81" s="206">
        <v>9</v>
      </c>
      <c r="C81" s="148" t="s">
        <v>117</v>
      </c>
      <c r="D81" s="146" t="s">
        <v>14</v>
      </c>
      <c r="E81" s="146">
        <v>44</v>
      </c>
    </row>
    <row r="82" spans="2:5" ht="15.75" thickBot="1" x14ac:dyDescent="0.3">
      <c r="B82" s="208"/>
      <c r="C82" s="211"/>
      <c r="D82" s="212"/>
      <c r="E82" s="213"/>
    </row>
    <row r="83" spans="2:5" ht="15.75" thickBot="1" x14ac:dyDescent="0.3">
      <c r="B83" s="206">
        <v>10</v>
      </c>
      <c r="C83" s="148" t="s">
        <v>66</v>
      </c>
      <c r="D83" s="146" t="s">
        <v>13</v>
      </c>
      <c r="E83" s="146">
        <v>6</v>
      </c>
    </row>
    <row r="84" spans="2:5" ht="15.75" thickBot="1" x14ac:dyDescent="0.3">
      <c r="B84" s="208"/>
      <c r="C84" s="211"/>
      <c r="D84" s="212"/>
      <c r="E84" s="213"/>
    </row>
    <row r="85" spans="2:5" ht="30.75" thickBot="1" x14ac:dyDescent="0.3">
      <c r="B85" s="206">
        <v>11</v>
      </c>
      <c r="C85" s="150" t="s">
        <v>67</v>
      </c>
      <c r="D85" s="146" t="s">
        <v>13</v>
      </c>
      <c r="E85" s="146">
        <v>15</v>
      </c>
    </row>
    <row r="86" spans="2:5" ht="15.75" thickBot="1" x14ac:dyDescent="0.3">
      <c r="B86" s="208"/>
      <c r="C86" s="211"/>
      <c r="D86" s="212"/>
      <c r="E86" s="213"/>
    </row>
    <row r="87" spans="2:5" ht="45.75" thickBot="1" x14ac:dyDescent="0.3">
      <c r="B87" s="206">
        <v>12</v>
      </c>
      <c r="C87" s="150" t="s">
        <v>68</v>
      </c>
      <c r="D87" s="146" t="s">
        <v>13</v>
      </c>
      <c r="E87" s="146">
        <v>107</v>
      </c>
    </row>
    <row r="88" spans="2:5" ht="15.75" thickBot="1" x14ac:dyDescent="0.3">
      <c r="B88" s="208"/>
      <c r="C88" s="211"/>
      <c r="D88" s="212"/>
      <c r="E88" s="213"/>
    </row>
    <row r="89" spans="2:5" x14ac:dyDescent="0.25">
      <c r="B89" s="206">
        <v>13</v>
      </c>
      <c r="C89" s="151" t="s">
        <v>15</v>
      </c>
      <c r="D89" s="209" t="s">
        <v>14</v>
      </c>
      <c r="E89" s="209">
        <v>60</v>
      </c>
    </row>
    <row r="90" spans="2:5" ht="15.75" thickBot="1" x14ac:dyDescent="0.3">
      <c r="B90" s="207"/>
      <c r="C90" s="152" t="s">
        <v>16</v>
      </c>
      <c r="D90" s="210"/>
      <c r="E90" s="210"/>
    </row>
    <row r="91" spans="2:5" ht="15.75" thickBot="1" x14ac:dyDescent="0.3">
      <c r="B91" s="208"/>
      <c r="C91" s="211"/>
      <c r="D91" s="212"/>
      <c r="E91" s="213"/>
    </row>
    <row r="92" spans="2:5" x14ac:dyDescent="0.25">
      <c r="B92" s="214">
        <v>14</v>
      </c>
      <c r="C92" s="139" t="s">
        <v>17</v>
      </c>
      <c r="D92" s="210" t="s">
        <v>14</v>
      </c>
      <c r="E92" s="210">
        <v>190</v>
      </c>
    </row>
    <row r="93" spans="2:5" x14ac:dyDescent="0.25">
      <c r="B93" s="215"/>
      <c r="C93" s="140" t="s">
        <v>18</v>
      </c>
      <c r="D93" s="210"/>
      <c r="E93" s="210"/>
    </row>
    <row r="94" spans="2:5" x14ac:dyDescent="0.25">
      <c r="B94" s="215"/>
      <c r="C94" s="140" t="s">
        <v>19</v>
      </c>
      <c r="D94" s="210"/>
      <c r="E94" s="210"/>
    </row>
    <row r="95" spans="2:5" x14ac:dyDescent="0.25">
      <c r="B95" s="215"/>
      <c r="C95" s="140" t="s">
        <v>20</v>
      </c>
      <c r="D95" s="210"/>
      <c r="E95" s="210"/>
    </row>
    <row r="96" spans="2:5" ht="15.75" thickBot="1" x14ac:dyDescent="0.3">
      <c r="B96" s="215"/>
      <c r="C96" s="141" t="s">
        <v>21</v>
      </c>
      <c r="D96" s="210"/>
      <c r="E96" s="210"/>
    </row>
    <row r="97" spans="2:5" ht="15.75" thickBot="1" x14ac:dyDescent="0.3">
      <c r="B97" s="216"/>
      <c r="C97" s="211"/>
      <c r="D97" s="212"/>
      <c r="E97" s="213"/>
    </row>
    <row r="99" spans="2:5" hidden="1" x14ac:dyDescent="0.25">
      <c r="B99" s="129" t="s">
        <v>80</v>
      </c>
      <c r="C99" s="50" t="s">
        <v>81</v>
      </c>
    </row>
    <row r="100" spans="2:5" hidden="1" x14ac:dyDescent="0.25">
      <c r="C100" s="51" t="s">
        <v>83</v>
      </c>
    </row>
    <row r="101" spans="2:5" hidden="1" x14ac:dyDescent="0.25">
      <c r="C101" s="50" t="s">
        <v>82</v>
      </c>
    </row>
    <row r="102" spans="2:5" hidden="1" x14ac:dyDescent="0.25">
      <c r="C102" s="50" t="s">
        <v>84</v>
      </c>
    </row>
    <row r="103" spans="2:5" hidden="1" x14ac:dyDescent="0.25"/>
    <row r="104" spans="2:5" x14ac:dyDescent="0.25">
      <c r="E104" s="166"/>
    </row>
  </sheetData>
  <mergeCells count="52">
    <mergeCell ref="B8:B11"/>
    <mergeCell ref="D8:D10"/>
    <mergeCell ref="E8:E10"/>
    <mergeCell ref="C11:E11"/>
    <mergeCell ref="B2:E2"/>
    <mergeCell ref="B4:B5"/>
    <mergeCell ref="C5:E5"/>
    <mergeCell ref="B6:B7"/>
    <mergeCell ref="C7:E7"/>
    <mergeCell ref="B12:B17"/>
    <mergeCell ref="D12:D16"/>
    <mergeCell ref="E12:E16"/>
    <mergeCell ref="C17:E17"/>
    <mergeCell ref="B18:B33"/>
    <mergeCell ref="C33:E33"/>
    <mergeCell ref="D18:D32"/>
    <mergeCell ref="E18:E32"/>
    <mergeCell ref="B34:B54"/>
    <mergeCell ref="D34:D53"/>
    <mergeCell ref="E34:E53"/>
    <mergeCell ref="C54:E54"/>
    <mergeCell ref="B55:B57"/>
    <mergeCell ref="D55:D56"/>
    <mergeCell ref="E55:E56"/>
    <mergeCell ref="C57:E57"/>
    <mergeCell ref="B58:B62"/>
    <mergeCell ref="B63:B64"/>
    <mergeCell ref="D58:D61"/>
    <mergeCell ref="E58:E61"/>
    <mergeCell ref="B81:B82"/>
    <mergeCell ref="C82:E82"/>
    <mergeCell ref="C64:E64"/>
    <mergeCell ref="B65:B66"/>
    <mergeCell ref="C66:E66"/>
    <mergeCell ref="B67:B80"/>
    <mergeCell ref="D67:D79"/>
    <mergeCell ref="E67:E79"/>
    <mergeCell ref="C80:E80"/>
    <mergeCell ref="B83:B84"/>
    <mergeCell ref="C84:E84"/>
    <mergeCell ref="B85:B86"/>
    <mergeCell ref="C86:E86"/>
    <mergeCell ref="B87:B88"/>
    <mergeCell ref="C88:E88"/>
    <mergeCell ref="B89:B91"/>
    <mergeCell ref="D89:D90"/>
    <mergeCell ref="E89:E90"/>
    <mergeCell ref="C91:E91"/>
    <mergeCell ref="B92:B97"/>
    <mergeCell ref="D92:D96"/>
    <mergeCell ref="E92:E96"/>
    <mergeCell ref="C97:E97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22.11.2021</vt:lpstr>
      <vt:lpstr>29.11.2021 </vt:lpstr>
      <vt:lpstr>06.12.2021</vt:lpstr>
      <vt:lpstr>13.12.2021</vt:lpstr>
      <vt:lpstr>20.12.2021</vt:lpstr>
      <vt:lpstr>28.01.2022</vt:lpstr>
      <vt:lpstr>17.03.2022</vt:lpstr>
      <vt:lpstr>04.04.2022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2022-04-26T04:42:02Z</dcterms:modified>
</cp:coreProperties>
</file>